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380" windowWidth="18195" windowHeight="724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  <definedName name="_xlnm.Print_Area" localSheetId="0">Лист1!$A$1:$L$175</definedName>
  </definedNames>
  <calcPr calcId="145621"/>
</workbook>
</file>

<file path=xl/calcChain.xml><?xml version="1.0" encoding="utf-8"?>
<calcChain xmlns="http://schemas.openxmlformats.org/spreadsheetml/2006/main">
  <c r="H85" i="1" l="1"/>
  <c r="I85" i="1"/>
  <c r="J43" i="1"/>
  <c r="H67" i="1" l="1"/>
  <c r="H80" i="1"/>
  <c r="I65" i="1"/>
  <c r="K65" i="1" s="1"/>
  <c r="J62" i="1" l="1"/>
  <c r="I62" i="1"/>
  <c r="K62" i="1" s="1"/>
  <c r="H62" i="1"/>
  <c r="K64" i="1"/>
  <c r="K46" i="1"/>
  <c r="I44" i="1"/>
  <c r="K45" i="1"/>
  <c r="I71" i="1" l="1"/>
  <c r="J71" i="1"/>
  <c r="J68" i="1" l="1"/>
  <c r="I68" i="1"/>
  <c r="K153" i="1" l="1"/>
  <c r="J152" i="1"/>
  <c r="J151" i="1" s="1"/>
  <c r="J154" i="1" s="1"/>
  <c r="I152" i="1"/>
  <c r="I151" i="1" s="1"/>
  <c r="I154" i="1" s="1"/>
  <c r="H152" i="1"/>
  <c r="I70" i="1"/>
  <c r="K70" i="1" s="1"/>
  <c r="J70" i="1"/>
  <c r="H68" i="1"/>
  <c r="H71" i="1"/>
  <c r="H70" i="1" s="1"/>
  <c r="H44" i="1"/>
  <c r="I40" i="1"/>
  <c r="J40" i="1"/>
  <c r="H40" i="1"/>
  <c r="K41" i="1"/>
  <c r="K152" i="1" l="1"/>
  <c r="H151" i="1"/>
  <c r="K139" i="1"/>
  <c r="I137" i="1"/>
  <c r="J137" i="1"/>
  <c r="H137" i="1"/>
  <c r="I123" i="1"/>
  <c r="J123" i="1"/>
  <c r="H123" i="1"/>
  <c r="K125" i="1"/>
  <c r="K151" i="1" l="1"/>
  <c r="H154" i="1"/>
  <c r="K137" i="1"/>
  <c r="K104" i="1"/>
  <c r="J103" i="1"/>
  <c r="J102" i="1" s="1"/>
  <c r="I103" i="1"/>
  <c r="H103" i="1"/>
  <c r="K40" i="1"/>
  <c r="K42" i="1"/>
  <c r="K103" i="1" l="1"/>
  <c r="H102" i="1"/>
  <c r="I102" i="1"/>
  <c r="J83" i="1"/>
  <c r="I83" i="1"/>
  <c r="H83" i="1"/>
  <c r="K89" i="1"/>
  <c r="K102" i="1" l="1"/>
  <c r="H43" i="1"/>
  <c r="I143" i="1" l="1"/>
  <c r="J143" i="1"/>
  <c r="H143" i="1"/>
  <c r="I145" i="1"/>
  <c r="J145" i="1"/>
  <c r="H145" i="1"/>
  <c r="K146" i="1"/>
  <c r="K145" i="1" s="1"/>
  <c r="K144" i="1"/>
  <c r="H142" i="1" l="1"/>
  <c r="H147" i="1" s="1"/>
  <c r="J142" i="1"/>
  <c r="I142" i="1"/>
  <c r="K143" i="1"/>
  <c r="I129" i="1"/>
  <c r="I128" i="1" s="1"/>
  <c r="J129" i="1"/>
  <c r="J128" i="1" s="1"/>
  <c r="H129" i="1"/>
  <c r="H128" i="1" s="1"/>
  <c r="K130" i="1"/>
  <c r="H134" i="1"/>
  <c r="I134" i="1"/>
  <c r="I133" i="1" s="1"/>
  <c r="J134" i="1"/>
  <c r="J133" i="1" s="1"/>
  <c r="I90" i="1"/>
  <c r="J90" i="1"/>
  <c r="H90" i="1"/>
  <c r="K91" i="1"/>
  <c r="K74" i="1"/>
  <c r="K75" i="1"/>
  <c r="I77" i="1"/>
  <c r="J77" i="1"/>
  <c r="H77" i="1"/>
  <c r="H37" i="1"/>
  <c r="H36" i="1" s="1"/>
  <c r="I95" i="1"/>
  <c r="J95" i="1"/>
  <c r="H95" i="1"/>
  <c r="K97" i="1"/>
  <c r="K96" i="1"/>
  <c r="I147" i="1" l="1"/>
  <c r="K154" i="1"/>
  <c r="J147" i="1"/>
  <c r="K134" i="1"/>
  <c r="H133" i="1"/>
  <c r="K77" i="1"/>
  <c r="J67" i="1"/>
  <c r="I67" i="1"/>
  <c r="K142" i="1"/>
  <c r="K147" i="1" s="1"/>
  <c r="K95" i="1"/>
  <c r="K90" i="1"/>
  <c r="K129" i="1"/>
  <c r="K128" i="1"/>
  <c r="J82" i="1"/>
  <c r="I82" i="1"/>
  <c r="H82" i="1"/>
  <c r="K88" i="1"/>
  <c r="K86" i="1" l="1"/>
  <c r="K66" i="1" l="1"/>
  <c r="K85" i="1"/>
  <c r="K67" i="1" l="1"/>
  <c r="K87" i="1"/>
  <c r="H93" i="1" l="1"/>
  <c r="H92" i="1" s="1"/>
  <c r="J93" i="1"/>
  <c r="J92" i="1" s="1"/>
  <c r="I93" i="1"/>
  <c r="I92" i="1" s="1"/>
  <c r="K94" i="1"/>
  <c r="K92" i="1" l="1"/>
  <c r="K93" i="1"/>
  <c r="H98" i="1"/>
  <c r="J98" i="1"/>
  <c r="K84" i="1"/>
  <c r="K83" i="1" l="1"/>
  <c r="I98" i="1"/>
  <c r="K82" i="1" l="1"/>
  <c r="K98" i="1"/>
  <c r="J136" i="1"/>
  <c r="J140" i="1" s="1"/>
  <c r="I136" i="1"/>
  <c r="I140" i="1" s="1"/>
  <c r="H136" i="1"/>
  <c r="H140" i="1" s="1"/>
  <c r="K135" i="1"/>
  <c r="I73" i="1"/>
  <c r="J73" i="1"/>
  <c r="H73" i="1"/>
  <c r="J65" i="1"/>
  <c r="H65" i="1"/>
  <c r="J53" i="1"/>
  <c r="I53" i="1"/>
  <c r="H53" i="1"/>
  <c r="J50" i="1"/>
  <c r="I50" i="1"/>
  <c r="H50" i="1"/>
  <c r="K73" i="1" l="1"/>
  <c r="K140" i="1"/>
  <c r="K133" i="1"/>
  <c r="K136" i="1"/>
  <c r="K119" i="1"/>
  <c r="K72" i="1" l="1"/>
  <c r="K71" i="1" s="1"/>
  <c r="J61" i="1"/>
  <c r="J80" i="1" s="1"/>
  <c r="I61" i="1"/>
  <c r="I80" i="1" s="1"/>
  <c r="K63" i="1"/>
  <c r="J20" i="1"/>
  <c r="I20" i="1"/>
  <c r="H20" i="1"/>
  <c r="K35" i="1"/>
  <c r="K34" i="1"/>
  <c r="H61" i="1" l="1"/>
  <c r="I164" i="1"/>
  <c r="J164" i="1"/>
  <c r="H164" i="1"/>
  <c r="K165" i="1"/>
  <c r="K164" i="1" s="1"/>
  <c r="I138" i="1"/>
  <c r="J138" i="1"/>
  <c r="H138" i="1"/>
  <c r="J76" i="1"/>
  <c r="I76" i="1"/>
  <c r="H76" i="1"/>
  <c r="K78" i="1"/>
  <c r="K138" i="1" l="1"/>
  <c r="J166" i="1"/>
  <c r="J163" i="1"/>
  <c r="I166" i="1"/>
  <c r="I163" i="1"/>
  <c r="K166" i="1"/>
  <c r="K163" i="1"/>
  <c r="H166" i="1"/>
  <c r="H163" i="1"/>
  <c r="K76" i="1"/>
  <c r="K61" i="1"/>
  <c r="I116" i="1"/>
  <c r="J116" i="1"/>
  <c r="I117" i="1"/>
  <c r="J117" i="1"/>
  <c r="H116" i="1"/>
  <c r="I56" i="1"/>
  <c r="I49" i="1" s="1"/>
  <c r="J56" i="1"/>
  <c r="J49" i="1" s="1"/>
  <c r="H56" i="1"/>
  <c r="H49" i="1" s="1"/>
  <c r="K58" i="1"/>
  <c r="K33" i="1"/>
  <c r="K32" i="1"/>
  <c r="I120" i="1" l="1"/>
  <c r="J120" i="1"/>
  <c r="H120" i="1"/>
  <c r="J157" i="1" l="1"/>
  <c r="J161" i="1" s="1"/>
  <c r="J167" i="1" s="1"/>
  <c r="I157" i="1" l="1"/>
  <c r="I161" i="1" s="1"/>
  <c r="I167" i="1" s="1"/>
  <c r="K126" i="1" l="1"/>
  <c r="K127" i="1"/>
  <c r="H157" i="1" l="1"/>
  <c r="H161" i="1" s="1"/>
  <c r="H167" i="1" s="1"/>
  <c r="K167" i="1" s="1"/>
  <c r="K159" i="1"/>
  <c r="K160" i="1"/>
  <c r="K158" i="1"/>
  <c r="J156" i="1"/>
  <c r="I156" i="1"/>
  <c r="K10" i="1"/>
  <c r="K11" i="1"/>
  <c r="K157" i="1" l="1"/>
  <c r="K161" i="1" s="1"/>
  <c r="H156" i="1"/>
  <c r="K53" i="1"/>
  <c r="K54" i="1"/>
  <c r="K156" i="1" l="1"/>
  <c r="K50" i="1"/>
  <c r="K124" i="1"/>
  <c r="J122" i="1"/>
  <c r="J131" i="1" s="1"/>
  <c r="I122" i="1"/>
  <c r="I131" i="1" s="1"/>
  <c r="J19" i="1"/>
  <c r="I19" i="1"/>
  <c r="K24" i="1"/>
  <c r="K22" i="1"/>
  <c r="K123" i="1" l="1"/>
  <c r="H122" i="1"/>
  <c r="K69" i="1"/>
  <c r="K68" i="1" s="1"/>
  <c r="K31" i="1"/>
  <c r="K25" i="1"/>
  <c r="I8" i="1"/>
  <c r="J8" i="1"/>
  <c r="K122" i="1" l="1"/>
  <c r="K131" i="1" s="1"/>
  <c r="H131" i="1"/>
  <c r="K118" i="1"/>
  <c r="J59" i="1"/>
  <c r="K57" i="1"/>
  <c r="K56" i="1" s="1"/>
  <c r="K51" i="1"/>
  <c r="K23" i="1"/>
  <c r="K14" i="1"/>
  <c r="I13" i="1"/>
  <c r="K120" i="1" l="1"/>
  <c r="K117" i="1"/>
  <c r="K116" i="1"/>
  <c r="I59" i="1"/>
  <c r="K49" i="1" l="1"/>
  <c r="H59" i="1"/>
  <c r="K59" i="1" s="1"/>
  <c r="I112" i="1"/>
  <c r="J112" i="1"/>
  <c r="H112" i="1"/>
  <c r="I110" i="1"/>
  <c r="J110" i="1"/>
  <c r="H110" i="1"/>
  <c r="I108" i="1"/>
  <c r="J108" i="1"/>
  <c r="H108" i="1"/>
  <c r="K109" i="1"/>
  <c r="K111" i="1"/>
  <c r="K113" i="1"/>
  <c r="K110" i="1" l="1"/>
  <c r="K108" i="1"/>
  <c r="K112" i="1"/>
  <c r="J107" i="1"/>
  <c r="H107" i="1"/>
  <c r="I107" i="1"/>
  <c r="J44" i="1"/>
  <c r="J37" i="1"/>
  <c r="J36" i="1" s="1"/>
  <c r="K21" i="1"/>
  <c r="J47" i="1" l="1"/>
  <c r="K44" i="1"/>
  <c r="I43" i="1"/>
  <c r="K43" i="1" s="1"/>
  <c r="K39" i="1"/>
  <c r="I37" i="1"/>
  <c r="I36" i="1" s="1"/>
  <c r="K107" i="1"/>
  <c r="K38" i="1"/>
  <c r="K52" i="1"/>
  <c r="I47" i="1" l="1"/>
  <c r="K37" i="1"/>
  <c r="K36" i="1"/>
  <c r="K30" i="1"/>
  <c r="K29" i="1"/>
  <c r="K28" i="1"/>
  <c r="K27" i="1"/>
  <c r="K26" i="1"/>
  <c r="K20" i="1" l="1"/>
  <c r="K19" i="1" s="1"/>
  <c r="K47" i="1" s="1"/>
  <c r="H117" i="1"/>
  <c r="I105" i="1"/>
  <c r="J105" i="1"/>
  <c r="J114" i="1" s="1"/>
  <c r="J148" i="1" s="1"/>
  <c r="H105" i="1"/>
  <c r="I15" i="1"/>
  <c r="I12" i="1" s="1"/>
  <c r="I17" i="1" s="1"/>
  <c r="I99" i="1" s="1"/>
  <c r="J15" i="1"/>
  <c r="H15" i="1"/>
  <c r="H13" i="1"/>
  <c r="H8" i="1" l="1"/>
  <c r="K9" i="1"/>
  <c r="K105" i="1"/>
  <c r="K80" i="1"/>
  <c r="H12" i="1"/>
  <c r="K12" i="1" s="1"/>
  <c r="K13" i="1"/>
  <c r="J12" i="1"/>
  <c r="J17" i="1" s="1"/>
  <c r="K15" i="1"/>
  <c r="H114" i="1"/>
  <c r="H148" i="1" s="1"/>
  <c r="J99" i="1" l="1"/>
  <c r="J168" i="1" s="1"/>
  <c r="K8" i="1"/>
  <c r="H17" i="1"/>
  <c r="I114" i="1"/>
  <c r="I148" i="1" s="1"/>
  <c r="K114" i="1" l="1"/>
  <c r="K17" i="1"/>
  <c r="H19" i="1"/>
  <c r="H47" i="1" s="1"/>
  <c r="H99" i="1" s="1"/>
  <c r="K99" i="1" l="1"/>
  <c r="I168" i="1"/>
  <c r="K106" i="1" l="1"/>
  <c r="K16" i="1" l="1"/>
  <c r="J8" i="2" l="1"/>
  <c r="I8" i="2"/>
  <c r="H8" i="2"/>
  <c r="H168" i="1"/>
  <c r="K148" i="1"/>
  <c r="K168" i="1" s="1"/>
</calcChain>
</file>

<file path=xl/sharedStrings.xml><?xml version="1.0" encoding="utf-8"?>
<sst xmlns="http://schemas.openxmlformats.org/spreadsheetml/2006/main" count="629" uniqueCount="206">
  <si>
    <t>рублей</t>
  </si>
  <si>
    <t>№ п/п</t>
  </si>
  <si>
    <t>Наименование программ и мероприятий</t>
  </si>
  <si>
    <t>Код целевой статьи</t>
  </si>
  <si>
    <t>Вид расхода</t>
  </si>
  <si>
    <t>Причины отклонения</t>
  </si>
  <si>
    <t>I.</t>
  </si>
  <si>
    <t>СРЕДСТВА МЕСТНЫХ БЮДЖЕТОВ</t>
  </si>
  <si>
    <t>0502</t>
  </si>
  <si>
    <t>II.</t>
  </si>
  <si>
    <t>СРЕДСТВА ОБЛАСТНОГО БЮДЖЕТА</t>
  </si>
  <si>
    <t>в том числе по объектам:</t>
  </si>
  <si>
    <t xml:space="preserve"> Федеральная целевая программа "Развитие водохозяйственного комплекса Российской Федерации в 2012 - 2020 годах"</t>
  </si>
  <si>
    <t xml:space="preserve">3.1.1  </t>
  </si>
  <si>
    <t>- Реконструкция ГТС Тиганово</t>
  </si>
  <si>
    <t>0406</t>
  </si>
  <si>
    <t xml:space="preserve"> </t>
  </si>
  <si>
    <t xml:space="preserve">0502 </t>
  </si>
  <si>
    <t>1.1.</t>
  </si>
  <si>
    <t>2.1.</t>
  </si>
  <si>
    <t>РегКласс</t>
  </si>
  <si>
    <t>414</t>
  </si>
  <si>
    <t>3.1.</t>
  </si>
  <si>
    <t>4.1.</t>
  </si>
  <si>
    <t>0409</t>
  </si>
  <si>
    <t>ИТОГО: Средства областного бюджета</t>
  </si>
  <si>
    <t>Строительство систем газоснабжения для населенных пунктов Брянского района</t>
  </si>
  <si>
    <t>Остаток лимитов</t>
  </si>
  <si>
    <t>Уточненная роспись/план</t>
  </si>
  <si>
    <t xml:space="preserve">Строительство систем водоснабжения, водоотведения, очистки сточных вод для населенных пунктов Брянского района Брянской области </t>
  </si>
  <si>
    <t>Строительство автомобильных дорог для населенных пунктов Брянского района</t>
  </si>
  <si>
    <t>ВСЕГО расходов по капитальным вложениям</t>
  </si>
  <si>
    <t>ИТОГО: Средства местного бюджета</t>
  </si>
  <si>
    <t>III.</t>
  </si>
  <si>
    <t>СРЕДСТВА ФЕДЕРАЛЬНОГО БЮДЖЕТА</t>
  </si>
  <si>
    <t>ИТОГО: Средства федерального бюджета</t>
  </si>
  <si>
    <t>ИТОГО по программе:</t>
  </si>
  <si>
    <t>0700181680</t>
  </si>
  <si>
    <t>С.Н. Воронцова</t>
  </si>
  <si>
    <t>0800181600</t>
  </si>
  <si>
    <t>0500181680</t>
  </si>
  <si>
    <t>0301581680</t>
  </si>
  <si>
    <t>ДопКласс</t>
  </si>
  <si>
    <t>94-11-16</t>
  </si>
  <si>
    <t>0000000000</t>
  </si>
  <si>
    <t>228</t>
  </si>
  <si>
    <t>РЗПР</t>
  </si>
  <si>
    <t>000</t>
  </si>
  <si>
    <t>Строительство системы водоснабжения в н.п.Глаженка</t>
  </si>
  <si>
    <t>0702</t>
  </si>
  <si>
    <t>Строительство системы водоснабжения микрорайона "Новый" в н.п.Глинищево</t>
  </si>
  <si>
    <t>07001S1270</t>
  </si>
  <si>
    <t>Газификация ул. Лесной в н.п. Козелкино (2 очередь)</t>
  </si>
  <si>
    <t>19.GS.021</t>
  </si>
  <si>
    <t>8821</t>
  </si>
  <si>
    <t xml:space="preserve">1. Муниципальная программа "Газификация населенных пунктов  Брянского района" </t>
  </si>
  <si>
    <t>ИТОГО по программе Брянского района "Формирование современной модели образования в Брянском муниципальном районе"</t>
  </si>
  <si>
    <t xml:space="preserve">ИТОГО по пророграмме "Газификация населенных пунктов  Брянского района" </t>
  </si>
  <si>
    <t>1.2.</t>
  </si>
  <si>
    <t>Финансирование объектов капитальных вложений муниципальной собственности (средства местного бюджета), софинансирование которых осуществляется за счет средств вышестоящих бюджетов</t>
  </si>
  <si>
    <t xml:space="preserve">ИТОГО по программе "Чистая вода" </t>
  </si>
  <si>
    <t>ИТОГО по программе Брянского района "Автомобильные дороги Брянского района"</t>
  </si>
  <si>
    <t>Строительство учреждений образования Брянского района</t>
  </si>
  <si>
    <t>Обл19.GS.21</t>
  </si>
  <si>
    <t>Строительство системы водоснабжения в н.п. Глаженка</t>
  </si>
  <si>
    <t>0505</t>
  </si>
  <si>
    <t>050G5S1270</t>
  </si>
  <si>
    <t>Строительство системы водоснабжения, водоотведения, очистки сточных вод для населенных пунктов Брянского района Брянской области</t>
  </si>
  <si>
    <t>Реконструкция водоснабжения н.п. Антоновка</t>
  </si>
  <si>
    <t>Обл12.WS.264</t>
  </si>
  <si>
    <t>Обл12.WS.198</t>
  </si>
  <si>
    <t xml:space="preserve">ИТОГО по программе: </t>
  </si>
  <si>
    <t>Реконструкция системы водоснабжения п. Батагово</t>
  </si>
  <si>
    <t>Строительство системы водоснабжения в н.п. Кабаличи (фруктовый сад)</t>
  </si>
  <si>
    <t>Реконструкция системы водоснабжения в с. Теменичи</t>
  </si>
  <si>
    <t>Финансирование объектов капитальных вложений муниципальной собственности (средства местного бюджета), софинансирование которых осуществляется за счет средств вышестоящих бюджетов (строительство и реконструкция (модернизация) объектов питьевого водоснабжения)</t>
  </si>
  <si>
    <t>050F552430</t>
  </si>
  <si>
    <t>21315608463106200001</t>
  </si>
  <si>
    <t>19.RS.040</t>
  </si>
  <si>
    <t>Обл.19.RS.040</t>
  </si>
  <si>
    <t>Фед12.WS.264</t>
  </si>
  <si>
    <t>Заместитель главы администрации Брянского района -
начальник финансового управления</t>
  </si>
  <si>
    <t xml:space="preserve">Ивашкина М.И.                                                                 </t>
  </si>
  <si>
    <t>4.2.</t>
  </si>
  <si>
    <t>0701</t>
  </si>
  <si>
    <t>Пристройка универсального спортивного зала к МБОУ "Супоневская СОШ №1 им. Героя Советского  Союза Н. И. Чувина"</t>
  </si>
  <si>
    <t>310</t>
  </si>
  <si>
    <t>22315608412121210001</t>
  </si>
  <si>
    <t>Строительство автомобильных дорог подъезд к с. Лесное</t>
  </si>
  <si>
    <t>Строительство автомобильных дорог в ГУП ОНО ОПХ "Черемушки" д.Дубровка Брянского района Брянской области (6этап)</t>
  </si>
  <si>
    <t>464</t>
  </si>
  <si>
    <t>19.RS.051</t>
  </si>
  <si>
    <t>16.ЕD.045</t>
  </si>
  <si>
    <t>03015S1270</t>
  </si>
  <si>
    <t>16.ED.036</t>
  </si>
  <si>
    <t>03015L5760</t>
  </si>
  <si>
    <t>Реконструкция системы водоснабжения в с. Октябрьское</t>
  </si>
  <si>
    <t>Обл12.WS.385</t>
  </si>
  <si>
    <t>Обл16.ED.036</t>
  </si>
  <si>
    <t>0540181680</t>
  </si>
  <si>
    <t>Строительство системы водоснабжения квартала застройки для многодетных семей в н.п. Глинищево</t>
  </si>
  <si>
    <t>Строительство системы водоснабжения квартала застройки н.п. Кабаличи (фруктовый сад)</t>
  </si>
  <si>
    <t>05401S1270</t>
  </si>
  <si>
    <t>12.EN.011</t>
  </si>
  <si>
    <t>Газификация квартала застройки для многодетных в с.Глинищево (23га)</t>
  </si>
  <si>
    <t>07401S1270</t>
  </si>
  <si>
    <t>19.GS.122</t>
  </si>
  <si>
    <t>0341581680</t>
  </si>
  <si>
    <t>Пристройка универсального спортивного зала к МБОУ "Супоневская СОШ №1 им. Героя Советского  Союза Н. И. Чувина" в н.п. Супонево Брянского района Брянской области</t>
  </si>
  <si>
    <t>Обл12.EN.011</t>
  </si>
  <si>
    <t>Строитльство очистных сооружений ул. Заречная в н.п. Глинищево</t>
  </si>
  <si>
    <t>Реконструкция водозаборного сооружения в с.Журиничи</t>
  </si>
  <si>
    <t>Бюджетные инвестиции в объекты капитального строительства муниципальной собственности</t>
  </si>
  <si>
    <t>1102</t>
  </si>
  <si>
    <t>Ледовый каток с системой искуственного охлаждения в с.Журиничи</t>
  </si>
  <si>
    <t>1240581680</t>
  </si>
  <si>
    <t>ИТОГО Бюджетные инвестиции в объекты капитального строительства муниципальной собственности</t>
  </si>
  <si>
    <t>0740181680</t>
  </si>
  <si>
    <t>1440181680</t>
  </si>
  <si>
    <t>Малоэтажный жилой комплекс в н.п. Журиничи Брянского района</t>
  </si>
  <si>
    <t>Спортивный комплекс с универсальной спортивной  площадкой в н.п. Журиничи</t>
  </si>
  <si>
    <t>17.IN.004</t>
  </si>
  <si>
    <t>051F5Д2430</t>
  </si>
  <si>
    <t>19.WS.159</t>
  </si>
  <si>
    <t xml:space="preserve">1. Муниципальная программа Брянского района "Чистая вода"  </t>
  </si>
  <si>
    <t xml:space="preserve">2. Муниципальная программа Брянского района "Автомобильные дороги Брянского района " </t>
  </si>
  <si>
    <t>3. Муниципальная программа "Формирование современной модели образования в Брянском муниципальном районе "</t>
  </si>
  <si>
    <t>031Е1Д2390</t>
  </si>
  <si>
    <t>4. Бюджетные инвестиции в объекты капитального строительства муниципальной собственности</t>
  </si>
  <si>
    <t>3.2.</t>
  </si>
  <si>
    <t>Обл17.IN.004</t>
  </si>
  <si>
    <t xml:space="preserve">3. Муниципальная программа Брянского района "Чистая вода"  </t>
  </si>
  <si>
    <t>Обл19.WS.159</t>
  </si>
  <si>
    <t>Строительство сети водоснабжения в н.п. Стеклянная Радица</t>
  </si>
  <si>
    <t>Дворец зимних видов спорта в с. Глинищево</t>
  </si>
  <si>
    <t>0405</t>
  </si>
  <si>
    <t>14202L5762</t>
  </si>
  <si>
    <t>1.3.</t>
  </si>
  <si>
    <t>347</t>
  </si>
  <si>
    <t>Строительство очистных сооружений в с.Журиничи</t>
  </si>
  <si>
    <t>0940381680</t>
  </si>
  <si>
    <t>Физкультурно - оздоровительный комплекс с лыжероллерной трассой в с.Журиничи Брянского района</t>
  </si>
  <si>
    <t>084019Д020</t>
  </si>
  <si>
    <t>Строительство автомобильного моста через реку Снежеть в п.Белобережский санаторий, турбаза</t>
  </si>
  <si>
    <t>081И89Д020</t>
  </si>
  <si>
    <t>19.RS.052</t>
  </si>
  <si>
    <t>Строительство автомобильных дорог в ГУП ОНО ОПХ "Черемушки" д.Дубровка Брянского района Брянской области (7 этап)</t>
  </si>
  <si>
    <t>Строительство автомобильных дорог в ГУП ОНО ОПХ "Черемушки" д.Дубровка Брянского района Брянской области (6 этап)</t>
  </si>
  <si>
    <t>19.RS.073</t>
  </si>
  <si>
    <t>Реконструкция очистных сооружений в с. Глинищево</t>
  </si>
  <si>
    <t>Реконструкция артскважины в н.п. Тешеничи</t>
  </si>
  <si>
    <t>051И351540</t>
  </si>
  <si>
    <t>Строительство системы водоснабжения квартала жилой застройки для многодетных семей в с.. Глинищево (23 га) Брянского района Брянской области</t>
  </si>
  <si>
    <t>Строительство системы водоснабжения квартала жилой застройки н.п. Кабаличи (фруктовый сад) Брянского района Брянской области</t>
  </si>
  <si>
    <t>12.СМ.060</t>
  </si>
  <si>
    <t>12.СМ.061</t>
  </si>
  <si>
    <t>05202SИ110</t>
  </si>
  <si>
    <t>Строительство системы водоснабжения в н.п. Стеклянная Радица Брянского района Брянской области</t>
  </si>
  <si>
    <t>Реализация проектов комплексного развития территорий</t>
  </si>
  <si>
    <t>Строительство детского сада в пос. Свень, ул. Соборная  Брянского района Брянской области</t>
  </si>
  <si>
    <t>031И253180</t>
  </si>
  <si>
    <t>2553180X2082070000000</t>
  </si>
  <si>
    <t>Строительство (реконструкция) учреждений образования</t>
  </si>
  <si>
    <t>03217S4920</t>
  </si>
  <si>
    <t>Строительство (реконструкция) объектов физической культуры и спорта</t>
  </si>
  <si>
    <t>12206SИ120</t>
  </si>
  <si>
    <t>25.SP.054</t>
  </si>
  <si>
    <t>Дворец зимних видов спорта в с. Глинищево Брянского района Брянской области</t>
  </si>
  <si>
    <t>1. Комплексное развитие сельских территорий Брянского муниципального района Брянской области</t>
  </si>
  <si>
    <t xml:space="preserve">Финансирование объектов капитальных вложений муниципальной собственности </t>
  </si>
  <si>
    <t>Строительство автомобильных дорог в ГУП ОНО ОПХ "Черемушки" в д.Дубровка Брянского района, Брянской области (6 этап)</t>
  </si>
  <si>
    <t>Строительство автомобильных дорог в ГУП ОНО ОПХ "Черемушки" в д.Дубровка Брянского района, Брянской области (7этап)</t>
  </si>
  <si>
    <t>Обл19.RS.052</t>
  </si>
  <si>
    <t>Обл19.RS.073</t>
  </si>
  <si>
    <t xml:space="preserve">2. Автомобильные дороги Брянского муниципального района Брянской области </t>
  </si>
  <si>
    <t>Обл12.СМ.060</t>
  </si>
  <si>
    <t>Обл12.СМ.061</t>
  </si>
  <si>
    <t>Региональный проект "Развитие инфраструктуры сферы жилищно - коммунального хозяйства"</t>
  </si>
  <si>
    <t xml:space="preserve">ИТОГО по  муниципальной программе Брянского района "Чистая вода"  </t>
  </si>
  <si>
    <t>Региональный проект "Жилье (Брянская область)"</t>
  </si>
  <si>
    <t>4. Муниципальная программа "Формирование современной модели образования в Брянском муниципальном районе "</t>
  </si>
  <si>
    <t>Региональный проект "Развитие инфраструктуры сферы образования"</t>
  </si>
  <si>
    <t>Комплексное развитие сельских территорий Брянского муниципального района Брянской области</t>
  </si>
  <si>
    <t>5. Региональный проект "Развитие инфраструктуры спорта"</t>
  </si>
  <si>
    <t>Региональный проект "Развитие инфраструктуры спорта"</t>
  </si>
  <si>
    <t xml:space="preserve">Строительство (реконструкция) объектов физической культуры и спорта Брянского района Брянской области </t>
  </si>
  <si>
    <t>Обл25.SP.054</t>
  </si>
  <si>
    <t>Региональный проект "Модернизация коммунальной инфраструктуры (Брянская область)"</t>
  </si>
  <si>
    <t>Фед12.СМ.060</t>
  </si>
  <si>
    <t>Фед12.СМ.061</t>
  </si>
  <si>
    <t>Реконструкция системы водоснабжения в с. Новоселки</t>
  </si>
  <si>
    <t>Комплнксное развитие систем коммунальной инфраструктуры Брянского муниципального района Субсидии на осуществление капитальных вложений в объекты кпитального строительства государственной (муниципальной) собственности государственным (муниципальным) унитарным предприятиям (МУП "Возрождение")</t>
  </si>
  <si>
    <t>Реконструкция водонапорной башни в д. Добрунь Брянского района Брянской области</t>
  </si>
  <si>
    <t>Реконструкция артезианской скважины с водонапорной башней по ул. Заозерной в д. Тешеничи Брянского района Брянской области</t>
  </si>
  <si>
    <t>25000000001120961040</t>
  </si>
  <si>
    <t>Обл16.ЕD.045</t>
  </si>
  <si>
    <t>Фед16.ЕD.045</t>
  </si>
  <si>
    <t>Фед17.IN.004</t>
  </si>
  <si>
    <t xml:space="preserve">2. Муниципальная программа Брянского района "Чистая вода"  </t>
  </si>
  <si>
    <t>3.3.</t>
  </si>
  <si>
    <t>25000000001120965329</t>
  </si>
  <si>
    <t>2. Муниципальная программа "Формирование современной модели образования в Брянском муниципальном районе "</t>
  </si>
  <si>
    <t xml:space="preserve">Брянский муниципальный район  </t>
  </si>
  <si>
    <r>
      <t xml:space="preserve">РАСШИФРОВКА РАСХОДОВ НА КАПИТАЛЬНЫЕ ВЛОЖЕНИЯ на </t>
    </r>
    <r>
      <rPr>
        <b/>
        <u/>
        <sz val="14"/>
        <rFont val="Times New Roman"/>
        <family val="1"/>
        <charset val="204"/>
      </rPr>
      <t>01.10.2025 г.</t>
    </r>
  </si>
  <si>
    <t>Профинансировано на 01.10.2025 г.</t>
  </si>
  <si>
    <t>Касс.исполн. на 01.10.2025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</si>
</sst>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000"/>
    <numFmt numFmtId="165" formatCode="#,##0.00;[Red]#,##0.00"/>
  </numFmts>
  <fonts count="4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b/>
      <i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5">
    <xf numFmtId="0" fontId="0" fillId="0" borderId="0"/>
    <xf numFmtId="0" fontId="2" fillId="0" borderId="0"/>
    <xf numFmtId="0" fontId="13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 wrapText="1"/>
    </xf>
    <xf numFmtId="0" fontId="15" fillId="0" borderId="0">
      <alignment horizontal="center"/>
    </xf>
    <xf numFmtId="0" fontId="14" fillId="0" borderId="0">
      <alignment horizontal="right"/>
    </xf>
    <xf numFmtId="0" fontId="14" fillId="0" borderId="10">
      <alignment horizontal="center" vertical="center" wrapText="1"/>
    </xf>
    <xf numFmtId="49" fontId="14" fillId="0" borderId="10">
      <alignment horizontal="center" vertical="top" shrinkToFit="1"/>
    </xf>
    <xf numFmtId="0" fontId="16" fillId="0" borderId="10">
      <alignment horizontal="left"/>
    </xf>
    <xf numFmtId="4" fontId="16" fillId="3" borderId="10">
      <alignment horizontal="right" vertical="top" shrinkToFit="1"/>
    </xf>
    <xf numFmtId="10" fontId="16" fillId="3" borderId="10">
      <alignment horizontal="right" vertical="top" shrinkToFit="1"/>
    </xf>
    <xf numFmtId="0" fontId="14" fillId="0" borderId="0">
      <alignment horizontal="left" wrapText="1"/>
    </xf>
    <xf numFmtId="0" fontId="16" fillId="0" borderId="10">
      <alignment vertical="top" wrapText="1"/>
    </xf>
    <xf numFmtId="4" fontId="16" fillId="4" borderId="10">
      <alignment horizontal="right" vertical="top" shrinkToFit="1"/>
    </xf>
    <xf numFmtId="10" fontId="16" fillId="4" borderId="10">
      <alignment horizontal="right" vertical="top" shrinkToFit="1"/>
    </xf>
    <xf numFmtId="0" fontId="17" fillId="0" borderId="0"/>
    <xf numFmtId="0" fontId="17" fillId="0" borderId="0"/>
    <xf numFmtId="0" fontId="14" fillId="0" borderId="0"/>
    <xf numFmtId="0" fontId="14" fillId="0" borderId="0"/>
    <xf numFmtId="0" fontId="17" fillId="0" borderId="0"/>
    <xf numFmtId="0" fontId="14" fillId="5" borderId="0"/>
    <xf numFmtId="0" fontId="14" fillId="5" borderId="11"/>
    <xf numFmtId="0" fontId="14" fillId="5" borderId="12"/>
    <xf numFmtId="49" fontId="14" fillId="0" borderId="10">
      <alignment horizontal="left" vertical="top" wrapText="1" indent="2"/>
    </xf>
    <xf numFmtId="4" fontId="14" fillId="0" borderId="10">
      <alignment horizontal="right" vertical="top" shrinkToFit="1"/>
    </xf>
    <xf numFmtId="10" fontId="14" fillId="0" borderId="10">
      <alignment horizontal="right" vertical="top" shrinkToFit="1"/>
    </xf>
    <xf numFmtId="0" fontId="14" fillId="5" borderId="12">
      <alignment shrinkToFit="1"/>
    </xf>
    <xf numFmtId="0" fontId="14" fillId="5" borderId="13"/>
    <xf numFmtId="0" fontId="14" fillId="5" borderId="12">
      <alignment horizontal="center"/>
    </xf>
    <xf numFmtId="0" fontId="14" fillId="5" borderId="12">
      <alignment horizontal="left"/>
    </xf>
    <xf numFmtId="0" fontId="14" fillId="5" borderId="13">
      <alignment horizontal="center"/>
    </xf>
    <xf numFmtId="0" fontId="14" fillId="5" borderId="13">
      <alignment horizontal="left"/>
    </xf>
    <xf numFmtId="43" fontId="24" fillId="0" borderId="0" applyFont="0" applyFill="0" applyBorder="0" applyAlignment="0" applyProtection="0"/>
  </cellStyleXfs>
  <cellXfs count="412">
    <xf numFmtId="0" fontId="0" fillId="0" borderId="0" xfId="0"/>
    <xf numFmtId="0" fontId="2" fillId="0" borderId="0" xfId="1"/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0" xfId="1" applyFont="1" applyAlignment="1">
      <alignment wrapText="1"/>
    </xf>
    <xf numFmtId="4" fontId="3" fillId="0" borderId="0" xfId="1" applyNumberFormat="1" applyFont="1"/>
    <xf numFmtId="0" fontId="3" fillId="0" borderId="1" xfId="1" applyFont="1" applyBorder="1"/>
    <xf numFmtId="4" fontId="3" fillId="0" borderId="1" xfId="1" applyNumberFormat="1" applyFont="1" applyBorder="1"/>
    <xf numFmtId="14" fontId="4" fillId="0" borderId="6" xfId="1" quotePrefix="1" applyNumberFormat="1" applyFont="1" applyBorder="1" applyAlignment="1">
      <alignment horizontal="center"/>
    </xf>
    <xf numFmtId="0" fontId="4" fillId="0" borderId="7" xfId="1" applyFont="1" applyBorder="1" applyAlignment="1">
      <alignment wrapText="1"/>
    </xf>
    <xf numFmtId="0" fontId="4" fillId="0" borderId="7" xfId="1" quotePrefix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4" fontId="4" fillId="0" borderId="7" xfId="1" applyNumberFormat="1" applyFont="1" applyBorder="1"/>
    <xf numFmtId="0" fontId="4" fillId="0" borderId="7" xfId="1" applyFont="1" applyBorder="1"/>
    <xf numFmtId="0" fontId="4" fillId="0" borderId="8" xfId="1" applyFont="1" applyBorder="1"/>
    <xf numFmtId="0" fontId="3" fillId="0" borderId="2" xfId="1" applyFont="1" applyBorder="1" applyAlignment="1">
      <alignment horizontal="center"/>
    </xf>
    <xf numFmtId="0" fontId="3" fillId="0" borderId="3" xfId="1" applyFont="1" applyBorder="1"/>
    <xf numFmtId="0" fontId="3" fillId="0" borderId="9" xfId="1" quotePrefix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4" fontId="3" fillId="0" borderId="9" xfId="1" applyNumberFormat="1" applyFont="1" applyBorder="1"/>
    <xf numFmtId="0" fontId="3" fillId="0" borderId="9" xfId="1" applyFont="1" applyBorder="1"/>
    <xf numFmtId="0" fontId="3" fillId="0" borderId="5" xfId="1" applyFont="1" applyBorder="1"/>
    <xf numFmtId="0" fontId="3" fillId="0" borderId="4" xfId="1" applyFont="1" applyBorder="1" applyAlignment="1">
      <alignment horizontal="center"/>
    </xf>
    <xf numFmtId="0" fontId="3" fillId="0" borderId="9" xfId="1" quotePrefix="1" applyFont="1" applyBorder="1" applyAlignment="1">
      <alignment wrapText="1"/>
    </xf>
    <xf numFmtId="0" fontId="1" fillId="0" borderId="0" xfId="0" applyFont="1"/>
    <xf numFmtId="0" fontId="7" fillId="0" borderId="0" xfId="0" applyFont="1"/>
    <xf numFmtId="0" fontId="8" fillId="0" borderId="0" xfId="0" applyFont="1"/>
    <xf numFmtId="4" fontId="6" fillId="0" borderId="0" xfId="1" applyNumberFormat="1" applyFont="1"/>
    <xf numFmtId="0" fontId="6" fillId="0" borderId="0" xfId="1" applyFont="1" applyAlignment="1">
      <alignment horizontal="left" wrapText="1"/>
    </xf>
    <xf numFmtId="0" fontId="6" fillId="0" borderId="0" xfId="1" applyFont="1" applyAlignment="1">
      <alignment horizontal="left" wrapText="1"/>
    </xf>
    <xf numFmtId="4" fontId="0" fillId="0" borderId="0" xfId="0" applyNumberFormat="1"/>
    <xf numFmtId="0" fontId="3" fillId="0" borderId="0" xfId="1" applyFont="1" applyBorder="1" applyAlignment="1">
      <alignment wrapText="1"/>
    </xf>
    <xf numFmtId="0" fontId="12" fillId="0" borderId="1" xfId="0" applyFont="1" applyBorder="1" applyAlignment="1">
      <alignment wrapText="1"/>
    </xf>
    <xf numFmtId="49" fontId="9" fillId="2" borderId="1" xfId="1" quotePrefix="1" applyNumberFormat="1" applyFont="1" applyFill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0" fillId="6" borderId="1" xfId="0" applyFill="1" applyBorder="1" applyAlignment="1">
      <alignment vertical="top" wrapText="1"/>
    </xf>
    <xf numFmtId="49" fontId="9" fillId="6" borderId="1" xfId="1" applyNumberFormat="1" applyFont="1" applyFill="1" applyBorder="1" applyAlignment="1">
      <alignment horizontal="center"/>
    </xf>
    <xf numFmtId="0" fontId="9" fillId="6" borderId="1" xfId="1" quotePrefix="1" applyFont="1" applyFill="1" applyBorder="1" applyAlignment="1">
      <alignment horizontal="center"/>
    </xf>
    <xf numFmtId="4" fontId="9" fillId="6" borderId="1" xfId="1" applyNumberFormat="1" applyFont="1" applyFill="1" applyBorder="1"/>
    <xf numFmtId="0" fontId="0" fillId="0" borderId="0" xfId="0" applyBorder="1"/>
    <xf numFmtId="0" fontId="4" fillId="0" borderId="0" xfId="1" applyFont="1" applyBorder="1"/>
    <xf numFmtId="0" fontId="0" fillId="0" borderId="0" xfId="0" applyFont="1" applyBorder="1"/>
    <xf numFmtId="0" fontId="2" fillId="0" borderId="0" xfId="1" applyFill="1" applyBorder="1"/>
    <xf numFmtId="4" fontId="3" fillId="0" borderId="0" xfId="1" applyNumberFormat="1" applyFont="1" applyFill="1" applyBorder="1"/>
    <xf numFmtId="4" fontId="18" fillId="0" borderId="0" xfId="1" applyNumberFormat="1" applyFont="1" applyFill="1" applyBorder="1"/>
    <xf numFmtId="0" fontId="4" fillId="0" borderId="3" xfId="1" applyFont="1" applyBorder="1" applyAlignment="1">
      <alignment horizontal="center"/>
    </xf>
    <xf numFmtId="0" fontId="4" fillId="0" borderId="2" xfId="1" applyFont="1" applyBorder="1" applyAlignment="1">
      <alignment horizontal="center" vertical="top"/>
    </xf>
    <xf numFmtId="0" fontId="4" fillId="0" borderId="2" xfId="1" quotePrefix="1" applyFont="1" applyBorder="1" applyAlignment="1">
      <alignment horizontal="center" vertical="top"/>
    </xf>
    <xf numFmtId="0" fontId="4" fillId="0" borderId="2" xfId="1" quotePrefix="1" applyFont="1" applyBorder="1" applyAlignment="1">
      <alignment vertical="top" wrapText="1"/>
    </xf>
    <xf numFmtId="0" fontId="4" fillId="7" borderId="2" xfId="1" applyFont="1" applyFill="1" applyBorder="1" applyAlignment="1">
      <alignment horizontal="center" vertical="top"/>
    </xf>
    <xf numFmtId="0" fontId="4" fillId="0" borderId="3" xfId="1" applyFont="1" applyBorder="1" applyAlignment="1">
      <alignment horizontal="center" wrapText="1"/>
    </xf>
    <xf numFmtId="49" fontId="11" fillId="7" borderId="1" xfId="1" applyNumberFormat="1" applyFont="1" applyFill="1" applyBorder="1" applyAlignment="1">
      <alignment horizontal="center"/>
    </xf>
    <xf numFmtId="4" fontId="11" fillId="7" borderId="1" xfId="1" applyNumberFormat="1" applyFont="1" applyFill="1" applyBorder="1" applyAlignment="1">
      <alignment horizontal="right"/>
    </xf>
    <xf numFmtId="4" fontId="18" fillId="6" borderId="1" xfId="1" applyNumberFormat="1" applyFont="1" applyFill="1" applyBorder="1"/>
    <xf numFmtId="0" fontId="4" fillId="6" borderId="2" xfId="1" quotePrefix="1" applyFont="1" applyFill="1" applyBorder="1" applyAlignment="1">
      <alignment horizontal="center" vertical="top"/>
    </xf>
    <xf numFmtId="0" fontId="4" fillId="6" borderId="2" xfId="1" applyFont="1" applyFill="1" applyBorder="1" applyAlignment="1">
      <alignment horizontal="center" vertical="top"/>
    </xf>
    <xf numFmtId="0" fontId="11" fillId="7" borderId="1" xfId="1" quotePrefix="1" applyFont="1" applyFill="1" applyBorder="1" applyAlignment="1">
      <alignment horizontal="center"/>
    </xf>
    <xf numFmtId="4" fontId="23" fillId="0" borderId="0" xfId="0" applyNumberFormat="1" applyFont="1"/>
    <xf numFmtId="0" fontId="2" fillId="0" borderId="0" xfId="1" applyBorder="1"/>
    <xf numFmtId="0" fontId="4" fillId="2" borderId="2" xfId="1" applyFont="1" applyFill="1" applyBorder="1" applyAlignment="1">
      <alignment horizontal="center" vertical="top"/>
    </xf>
    <xf numFmtId="0" fontId="4" fillId="7" borderId="2" xfId="1" quotePrefix="1" applyFont="1" applyFill="1" applyBorder="1" applyAlignment="1">
      <alignment horizontal="center" vertical="top"/>
    </xf>
    <xf numFmtId="0" fontId="4" fillId="2" borderId="2" xfId="1" quotePrefix="1" applyNumberFormat="1" applyFont="1" applyFill="1" applyBorder="1" applyAlignment="1">
      <alignment vertical="top" wrapText="1"/>
    </xf>
    <xf numFmtId="49" fontId="21" fillId="2" borderId="1" xfId="0" applyNumberFormat="1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right" wrapText="1"/>
    </xf>
    <xf numFmtId="0" fontId="4" fillId="6" borderId="18" xfId="1" applyFont="1" applyFill="1" applyBorder="1" applyAlignment="1">
      <alignment horizontal="center"/>
    </xf>
    <xf numFmtId="0" fontId="19" fillId="2" borderId="1" xfId="0" applyFont="1" applyFill="1" applyBorder="1" applyAlignment="1">
      <alignment wrapText="1"/>
    </xf>
    <xf numFmtId="49" fontId="11" fillId="7" borderId="20" xfId="1" quotePrefix="1" applyNumberFormat="1" applyFont="1" applyFill="1" applyBorder="1" applyAlignment="1">
      <alignment horizontal="center"/>
    </xf>
    <xf numFmtId="0" fontId="11" fillId="7" borderId="20" xfId="1" quotePrefix="1" applyFont="1" applyFill="1" applyBorder="1" applyAlignment="1">
      <alignment horizontal="center"/>
    </xf>
    <xf numFmtId="4" fontId="11" fillId="7" borderId="20" xfId="1" applyNumberFormat="1" applyFont="1" applyFill="1" applyBorder="1" applyAlignment="1">
      <alignment horizontal="right"/>
    </xf>
    <xf numFmtId="0" fontId="4" fillId="0" borderId="21" xfId="1" applyFont="1" applyBorder="1" applyAlignment="1">
      <alignment horizontal="center"/>
    </xf>
    <xf numFmtId="0" fontId="4" fillId="0" borderId="5" xfId="1" applyFont="1" applyBorder="1" applyAlignment="1">
      <alignment horizontal="center"/>
    </xf>
    <xf numFmtId="0" fontId="3" fillId="0" borderId="0" xfId="1" applyFont="1" applyBorder="1" applyAlignment="1">
      <alignment horizontal="right"/>
    </xf>
    <xf numFmtId="0" fontId="5" fillId="0" borderId="19" xfId="1" applyFont="1" applyBorder="1" applyAlignment="1">
      <alignment horizontal="center"/>
    </xf>
    <xf numFmtId="0" fontId="5" fillId="0" borderId="20" xfId="1" applyFont="1" applyBorder="1" applyAlignment="1">
      <alignment horizontal="center"/>
    </xf>
    <xf numFmtId="0" fontId="4" fillId="0" borderId="22" xfId="1" applyFont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top" wrapText="1"/>
    </xf>
    <xf numFmtId="49" fontId="9" fillId="2" borderId="1" xfId="1" applyNumberFormat="1" applyFont="1" applyFill="1" applyBorder="1" applyAlignment="1">
      <alignment horizontal="center"/>
    </xf>
    <xf numFmtId="0" fontId="9" fillId="2" borderId="1" xfId="1" quotePrefix="1" applyFont="1" applyFill="1" applyBorder="1" applyAlignment="1">
      <alignment horizontal="center"/>
    </xf>
    <xf numFmtId="4" fontId="9" fillId="2" borderId="1" xfId="1" applyNumberFormat="1" applyFont="1" applyFill="1" applyBorder="1"/>
    <xf numFmtId="4" fontId="9" fillId="2" borderId="1" xfId="1" applyNumberFormat="1" applyFont="1" applyFill="1" applyBorder="1" applyAlignment="1">
      <alignment horizontal="right"/>
    </xf>
    <xf numFmtId="4" fontId="10" fillId="2" borderId="1" xfId="1" applyNumberFormat="1" applyFont="1" applyFill="1" applyBorder="1"/>
    <xf numFmtId="4" fontId="9" fillId="2" borderId="1" xfId="1" applyNumberFormat="1" applyFont="1" applyFill="1" applyBorder="1" applyAlignment="1">
      <alignment horizontal="right" wrapText="1"/>
    </xf>
    <xf numFmtId="0" fontId="12" fillId="9" borderId="1" xfId="0" applyFont="1" applyFill="1" applyBorder="1" applyAlignment="1">
      <alignment wrapText="1"/>
    </xf>
    <xf numFmtId="4" fontId="12" fillId="9" borderId="1" xfId="0" applyNumberFormat="1" applyFont="1" applyFill="1" applyBorder="1"/>
    <xf numFmtId="49" fontId="21" fillId="2" borderId="1" xfId="0" applyNumberFormat="1" applyFont="1" applyFill="1" applyBorder="1" applyAlignment="1">
      <alignment horizontal="center"/>
    </xf>
    <xf numFmtId="165" fontId="21" fillId="2" borderId="1" xfId="0" applyNumberFormat="1" applyFont="1" applyFill="1" applyBorder="1" applyAlignment="1">
      <alignment horizontal="right" wrapText="1"/>
    </xf>
    <xf numFmtId="4" fontId="3" fillId="6" borderId="1" xfId="1" applyNumberFormat="1" applyFont="1" applyFill="1" applyBorder="1"/>
    <xf numFmtId="0" fontId="4" fillId="6" borderId="1" xfId="1" quotePrefix="1" applyFont="1" applyFill="1" applyBorder="1" applyAlignment="1">
      <alignment wrapText="1"/>
    </xf>
    <xf numFmtId="0" fontId="4" fillId="6" borderId="1" xfId="1" applyFont="1" applyFill="1" applyBorder="1"/>
    <xf numFmtId="164" fontId="4" fillId="6" borderId="1" xfId="1" applyNumberFormat="1" applyFont="1" applyFill="1" applyBorder="1" applyAlignment="1">
      <alignment horizontal="center" vertical="center" wrapText="1"/>
    </xf>
    <xf numFmtId="164" fontId="3" fillId="6" borderId="1" xfId="1" applyNumberFormat="1" applyFont="1" applyFill="1" applyBorder="1" applyAlignment="1">
      <alignment horizontal="center" vertical="center" wrapText="1"/>
    </xf>
    <xf numFmtId="0" fontId="4" fillId="6" borderId="1" xfId="1" applyFont="1" applyFill="1" applyBorder="1" applyAlignment="1">
      <alignment vertical="center" wrapText="1"/>
    </xf>
    <xf numFmtId="0" fontId="26" fillId="6" borderId="1" xfId="0" applyFont="1" applyFill="1" applyBorder="1" applyAlignment="1">
      <alignment vertical="top" wrapText="1"/>
    </xf>
    <xf numFmtId="165" fontId="28" fillId="6" borderId="1" xfId="0" applyNumberFormat="1" applyFont="1" applyFill="1" applyBorder="1" applyAlignment="1">
      <alignment horizontal="right" wrapText="1"/>
    </xf>
    <xf numFmtId="0" fontId="4" fillId="6" borderId="1" xfId="1" applyFont="1" applyFill="1" applyBorder="1" applyAlignment="1">
      <alignment horizontal="left" wrapText="1"/>
    </xf>
    <xf numFmtId="49" fontId="4" fillId="6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4" fontId="4" fillId="6" borderId="1" xfId="1" applyNumberFormat="1" applyFont="1" applyFill="1" applyBorder="1" applyAlignment="1">
      <alignment horizontal="right" wrapText="1"/>
    </xf>
    <xf numFmtId="4" fontId="0" fillId="0" borderId="0" xfId="0" applyNumberFormat="1" applyAlignment="1">
      <alignment horizontal="left"/>
    </xf>
    <xf numFmtId="49" fontId="26" fillId="6" borderId="26" xfId="0" applyNumberFormat="1" applyFont="1" applyFill="1" applyBorder="1" applyAlignment="1">
      <alignment horizontal="left" wrapText="1"/>
    </xf>
    <xf numFmtId="49" fontId="19" fillId="6" borderId="26" xfId="0" applyNumberFormat="1" applyFont="1" applyFill="1" applyBorder="1" applyAlignment="1">
      <alignment horizontal="center" wrapText="1"/>
    </xf>
    <xf numFmtId="49" fontId="19" fillId="6" borderId="26" xfId="0" applyNumberFormat="1" applyFont="1" applyFill="1" applyBorder="1" applyAlignment="1">
      <alignment horizontal="right" wrapText="1"/>
    </xf>
    <xf numFmtId="165" fontId="29" fillId="6" borderId="26" xfId="0" applyNumberFormat="1" applyFont="1" applyFill="1" applyBorder="1" applyAlignment="1">
      <alignment horizontal="right" wrapText="1"/>
    </xf>
    <xf numFmtId="0" fontId="11" fillId="2" borderId="1" xfId="1" applyNumberFormat="1" applyFont="1" applyFill="1" applyBorder="1" applyAlignment="1">
      <alignment horizontal="center" wrapText="1"/>
    </xf>
    <xf numFmtId="0" fontId="4" fillId="6" borderId="1" xfId="1" quotePrefix="1" applyFont="1" applyFill="1" applyBorder="1" applyAlignment="1">
      <alignment vertical="center" wrapText="1"/>
    </xf>
    <xf numFmtId="4" fontId="0" fillId="10" borderId="0" xfId="0" applyNumberFormat="1" applyFill="1"/>
    <xf numFmtId="0" fontId="3" fillId="0" borderId="0" xfId="1" applyFont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1" applyFont="1" applyBorder="1" applyAlignment="1">
      <alignment horizontal="left"/>
    </xf>
    <xf numFmtId="0" fontId="6" fillId="0" borderId="2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/>
    </xf>
    <xf numFmtId="0" fontId="0" fillId="2" borderId="0" xfId="0" applyFill="1"/>
    <xf numFmtId="0" fontId="4" fillId="8" borderId="2" xfId="1" quotePrefix="1" applyFont="1" applyFill="1" applyBorder="1" applyAlignment="1">
      <alignment horizontal="center" vertical="top"/>
    </xf>
    <xf numFmtId="0" fontId="12" fillId="8" borderId="1" xfId="0" applyFont="1" applyFill="1" applyBorder="1" applyAlignment="1">
      <alignment wrapText="1"/>
    </xf>
    <xf numFmtId="4" fontId="33" fillId="8" borderId="1" xfId="0" applyNumberFormat="1" applyFont="1" applyFill="1" applyBorder="1"/>
    <xf numFmtId="0" fontId="4" fillId="8" borderId="3" xfId="1" applyFont="1" applyFill="1" applyBorder="1" applyAlignment="1">
      <alignment horizontal="center"/>
    </xf>
    <xf numFmtId="0" fontId="0" fillId="8" borderId="0" xfId="0" applyFill="1"/>
    <xf numFmtId="0" fontId="11" fillId="8" borderId="1" xfId="1" quotePrefix="1" applyFont="1" applyFill="1" applyBorder="1" applyAlignment="1">
      <alignment horizontal="center"/>
    </xf>
    <xf numFmtId="4" fontId="10" fillId="8" borderId="1" xfId="1" applyNumberFormat="1" applyFont="1" applyFill="1" applyBorder="1"/>
    <xf numFmtId="49" fontId="11" fillId="8" borderId="1" xfId="1" applyNumberFormat="1" applyFont="1" applyFill="1" applyBorder="1" applyAlignment="1">
      <alignment horizontal="center"/>
    </xf>
    <xf numFmtId="4" fontId="6" fillId="6" borderId="1" xfId="1" applyNumberFormat="1" applyFont="1" applyFill="1" applyBorder="1" applyAlignment="1">
      <alignment horizontal="right"/>
    </xf>
    <xf numFmtId="4" fontId="22" fillId="6" borderId="1" xfId="0" applyNumberFormat="1" applyFont="1" applyFill="1" applyBorder="1" applyAlignment="1">
      <alignment vertical="top" wrapText="1"/>
    </xf>
    <xf numFmtId="165" fontId="22" fillId="6" borderId="26" xfId="0" applyNumberFormat="1" applyFont="1" applyFill="1" applyBorder="1" applyAlignment="1">
      <alignment horizontal="right" wrapText="1"/>
    </xf>
    <xf numFmtId="165" fontId="0" fillId="0" borderId="0" xfId="0" applyNumberFormat="1"/>
    <xf numFmtId="4" fontId="0" fillId="0" borderId="0" xfId="0" applyNumberFormat="1" applyFont="1"/>
    <xf numFmtId="0" fontId="0" fillId="11" borderId="0" xfId="0" applyFill="1"/>
    <xf numFmtId="4" fontId="11" fillId="7" borderId="1" xfId="1" applyNumberFormat="1" applyFont="1" applyFill="1" applyBorder="1"/>
    <xf numFmtId="0" fontId="4" fillId="7" borderId="2" xfId="1" quotePrefix="1" applyNumberFormat="1" applyFont="1" applyFill="1" applyBorder="1" applyAlignment="1">
      <alignment vertical="top" wrapText="1"/>
    </xf>
    <xf numFmtId="0" fontId="19" fillId="7" borderId="1" xfId="0" applyFont="1" applyFill="1" applyBorder="1" applyAlignment="1">
      <alignment wrapText="1"/>
    </xf>
    <xf numFmtId="49" fontId="21" fillId="7" borderId="1" xfId="0" applyNumberFormat="1" applyFont="1" applyFill="1" applyBorder="1" applyAlignment="1">
      <alignment horizontal="center" wrapText="1"/>
    </xf>
    <xf numFmtId="49" fontId="21" fillId="7" borderId="1" xfId="0" applyNumberFormat="1" applyFont="1" applyFill="1" applyBorder="1" applyAlignment="1">
      <alignment horizontal="center"/>
    </xf>
    <xf numFmtId="49" fontId="21" fillId="7" borderId="1" xfId="0" applyNumberFormat="1" applyFont="1" applyFill="1" applyBorder="1" applyAlignment="1">
      <alignment horizontal="right" wrapText="1"/>
    </xf>
    <xf numFmtId="165" fontId="21" fillId="7" borderId="1" xfId="0" applyNumberFormat="1" applyFont="1" applyFill="1" applyBorder="1" applyAlignment="1">
      <alignment horizontal="right" wrapText="1"/>
    </xf>
    <xf numFmtId="0" fontId="4" fillId="6" borderId="2" xfId="1" quotePrefix="1" applyNumberFormat="1" applyFont="1" applyFill="1" applyBorder="1" applyAlignment="1">
      <alignment horizontal="center" vertical="top" wrapText="1"/>
    </xf>
    <xf numFmtId="49" fontId="26" fillId="6" borderId="1" xfId="0" applyNumberFormat="1" applyFont="1" applyFill="1" applyBorder="1" applyAlignment="1">
      <alignment horizontal="left" wrapText="1"/>
    </xf>
    <xf numFmtId="49" fontId="26" fillId="6" borderId="1" xfId="0" applyNumberFormat="1" applyFont="1" applyFill="1" applyBorder="1" applyAlignment="1">
      <alignment horizontal="center" wrapText="1"/>
    </xf>
    <xf numFmtId="165" fontId="26" fillId="6" borderId="1" xfId="0" applyNumberFormat="1" applyFont="1" applyFill="1" applyBorder="1" applyAlignment="1">
      <alignment horizontal="right" wrapText="1"/>
    </xf>
    <xf numFmtId="49" fontId="19" fillId="7" borderId="26" xfId="0" applyNumberFormat="1" applyFont="1" applyFill="1" applyBorder="1" applyAlignment="1">
      <alignment horizontal="left" wrapText="1"/>
    </xf>
    <xf numFmtId="165" fontId="21" fillId="7" borderId="26" xfId="0" applyNumberFormat="1" applyFont="1" applyFill="1" applyBorder="1" applyAlignment="1">
      <alignment horizontal="right" wrapText="1"/>
    </xf>
    <xf numFmtId="0" fontId="25" fillId="6" borderId="1" xfId="1" applyFont="1" applyFill="1" applyBorder="1" applyAlignment="1">
      <alignment vertical="top" wrapText="1"/>
    </xf>
    <xf numFmtId="0" fontId="4" fillId="6" borderId="19" xfId="1" quotePrefix="1" applyFont="1" applyFill="1" applyBorder="1" applyAlignment="1">
      <alignment horizontal="center" vertical="top"/>
    </xf>
    <xf numFmtId="0" fontId="25" fillId="6" borderId="20" xfId="1" applyFont="1" applyFill="1" applyBorder="1" applyAlignment="1">
      <alignment vertical="top" wrapText="1"/>
    </xf>
    <xf numFmtId="49" fontId="9" fillId="2" borderId="20" xfId="1" quotePrefix="1" applyNumberFormat="1" applyFont="1" applyFill="1" applyBorder="1" applyAlignment="1">
      <alignment horizontal="center"/>
    </xf>
    <xf numFmtId="0" fontId="9" fillId="2" borderId="20" xfId="1" quotePrefix="1" applyFont="1" applyFill="1" applyBorder="1" applyAlignment="1">
      <alignment horizontal="center"/>
    </xf>
    <xf numFmtId="4" fontId="10" fillId="2" borderId="20" xfId="1" applyNumberFormat="1" applyFont="1" applyFill="1" applyBorder="1"/>
    <xf numFmtId="4" fontId="9" fillId="2" borderId="20" xfId="1" applyNumberFormat="1" applyFont="1" applyFill="1" applyBorder="1" applyAlignment="1">
      <alignment horizontal="right"/>
    </xf>
    <xf numFmtId="0" fontId="9" fillId="2" borderId="19" xfId="1" quotePrefix="1" applyFont="1" applyFill="1" applyBorder="1" applyAlignment="1">
      <alignment horizontal="center" vertical="top"/>
    </xf>
    <xf numFmtId="0" fontId="36" fillId="2" borderId="20" xfId="1" applyFont="1" applyFill="1" applyBorder="1" applyAlignment="1">
      <alignment vertical="top" wrapText="1"/>
    </xf>
    <xf numFmtId="0" fontId="11" fillId="7" borderId="19" xfId="1" quotePrefix="1" applyFont="1" applyFill="1" applyBorder="1" applyAlignment="1">
      <alignment horizontal="center" vertical="top"/>
    </xf>
    <xf numFmtId="0" fontId="37" fillId="7" borderId="20" xfId="1" applyFont="1" applyFill="1" applyBorder="1" applyAlignment="1">
      <alignment vertical="top" wrapText="1"/>
    </xf>
    <xf numFmtId="0" fontId="4" fillId="7" borderId="3" xfId="1" applyFont="1" applyFill="1" applyBorder="1" applyAlignment="1">
      <alignment horizontal="center"/>
    </xf>
    <xf numFmtId="0" fontId="0" fillId="7" borderId="0" xfId="0" applyFill="1"/>
    <xf numFmtId="0" fontId="33" fillId="7" borderId="1" xfId="0" applyFont="1" applyFill="1" applyBorder="1" applyAlignment="1">
      <alignment wrapText="1"/>
    </xf>
    <xf numFmtId="49" fontId="11" fillId="7" borderId="1" xfId="1" quotePrefix="1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>
      <alignment vertical="center" wrapText="1"/>
    </xf>
    <xf numFmtId="49" fontId="19" fillId="2" borderId="1" xfId="0" applyNumberFormat="1" applyFont="1" applyFill="1" applyBorder="1" applyAlignment="1">
      <alignment horizontal="center" wrapText="1"/>
    </xf>
    <xf numFmtId="165" fontId="19" fillId="2" borderId="26" xfId="0" applyNumberFormat="1" applyFont="1" applyFill="1" applyBorder="1" applyAlignment="1">
      <alignment horizontal="right" wrapText="1"/>
    </xf>
    <xf numFmtId="49" fontId="19" fillId="2" borderId="26" xfId="0" applyNumberFormat="1" applyFont="1" applyFill="1" applyBorder="1" applyAlignment="1">
      <alignment horizontal="center" wrapText="1"/>
    </xf>
    <xf numFmtId="0" fontId="4" fillId="6" borderId="2" xfId="1" applyFont="1" applyFill="1" applyBorder="1" applyAlignment="1">
      <alignment horizontal="center"/>
    </xf>
    <xf numFmtId="164" fontId="4" fillId="6" borderId="1" xfId="1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>
      <alignment horizontal="center" wrapText="1"/>
    </xf>
    <xf numFmtId="0" fontId="4" fillId="6" borderId="1" xfId="1" applyNumberFormat="1" applyFont="1" applyFill="1" applyBorder="1" applyAlignment="1">
      <alignment horizontal="center" wrapText="1"/>
    </xf>
    <xf numFmtId="0" fontId="19" fillId="7" borderId="1" xfId="0" applyFont="1" applyFill="1" applyBorder="1" applyAlignment="1">
      <alignment horizontal="left" vertical="top" wrapText="1"/>
    </xf>
    <xf numFmtId="164" fontId="11" fillId="7" borderId="1" xfId="1" applyNumberFormat="1" applyFont="1" applyFill="1" applyBorder="1" applyAlignment="1">
      <alignment horizontal="center" wrapText="1"/>
    </xf>
    <xf numFmtId="49" fontId="11" fillId="7" borderId="1" xfId="1" applyNumberFormat="1" applyFont="1" applyFill="1" applyBorder="1" applyAlignment="1">
      <alignment horizontal="center" wrapText="1"/>
    </xf>
    <xf numFmtId="0" fontId="11" fillId="7" borderId="1" xfId="1" applyNumberFormat="1" applyFont="1" applyFill="1" applyBorder="1" applyAlignment="1">
      <alignment horizontal="center" wrapText="1"/>
    </xf>
    <xf numFmtId="4" fontId="11" fillId="7" borderId="1" xfId="1" applyNumberFormat="1" applyFont="1" applyFill="1" applyBorder="1" applyAlignment="1">
      <alignment horizontal="right" wrapText="1"/>
    </xf>
    <xf numFmtId="164" fontId="9" fillId="2" borderId="1" xfId="1" applyNumberFormat="1" applyFont="1" applyFill="1" applyBorder="1" applyAlignment="1">
      <alignment horizontal="center" wrapText="1"/>
    </xf>
    <xf numFmtId="49" fontId="9" fillId="2" borderId="1" xfId="1" applyNumberFormat="1" applyFont="1" applyFill="1" applyBorder="1" applyAlignment="1">
      <alignment horizontal="center" wrapText="1"/>
    </xf>
    <xf numFmtId="0" fontId="9" fillId="2" borderId="1" xfId="1" applyNumberFormat="1" applyFont="1" applyFill="1" applyBorder="1" applyAlignment="1">
      <alignment horizontal="center" wrapText="1"/>
    </xf>
    <xf numFmtId="0" fontId="6" fillId="7" borderId="1" xfId="1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left" wrapText="1"/>
    </xf>
    <xf numFmtId="4" fontId="21" fillId="7" borderId="1" xfId="0" applyNumberFormat="1" applyFont="1" applyFill="1" applyBorder="1" applyAlignment="1">
      <alignment horizontal="center" vertical="center" wrapText="1"/>
    </xf>
    <xf numFmtId="4" fontId="4" fillId="6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Border="1"/>
    <xf numFmtId="0" fontId="4" fillId="0" borderId="0" xfId="1" applyFont="1" applyBorder="1" applyAlignment="1">
      <alignment horizontal="center" wrapText="1"/>
    </xf>
    <xf numFmtId="0" fontId="7" fillId="0" borderId="0" xfId="0" applyFont="1" applyBorder="1"/>
    <xf numFmtId="49" fontId="4" fillId="6" borderId="20" xfId="1" quotePrefix="1" applyNumberFormat="1" applyFont="1" applyFill="1" applyBorder="1" applyAlignment="1">
      <alignment horizontal="center"/>
    </xf>
    <xf numFmtId="49" fontId="4" fillId="6" borderId="1" xfId="1" applyNumberFormat="1" applyFont="1" applyFill="1" applyBorder="1" applyAlignment="1">
      <alignment horizontal="center"/>
    </xf>
    <xf numFmtId="0" fontId="4" fillId="6" borderId="20" xfId="1" quotePrefix="1" applyFont="1" applyFill="1" applyBorder="1" applyAlignment="1">
      <alignment horizontal="center"/>
    </xf>
    <xf numFmtId="4" fontId="18" fillId="6" borderId="20" xfId="1" applyNumberFormat="1" applyFont="1" applyFill="1" applyBorder="1"/>
    <xf numFmtId="4" fontId="4" fillId="6" borderId="20" xfId="1" applyNumberFormat="1" applyFont="1" applyFill="1" applyBorder="1" applyAlignment="1">
      <alignment horizontal="right"/>
    </xf>
    <xf numFmtId="0" fontId="4" fillId="6" borderId="2" xfId="1" quotePrefix="1" applyFont="1" applyFill="1" applyBorder="1" applyAlignment="1">
      <alignment vertical="top" wrapText="1"/>
    </xf>
    <xf numFmtId="0" fontId="4" fillId="7" borderId="2" xfId="1" quotePrefix="1" applyFont="1" applyFill="1" applyBorder="1" applyAlignment="1">
      <alignment vertical="top" wrapText="1"/>
    </xf>
    <xf numFmtId="0" fontId="4" fillId="7" borderId="1" xfId="1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3" fillId="7" borderId="1" xfId="1" applyFont="1" applyFill="1" applyBorder="1" applyAlignment="1">
      <alignment vertical="center" wrapText="1"/>
    </xf>
    <xf numFmtId="4" fontId="4" fillId="6" borderId="1" xfId="1" applyNumberFormat="1" applyFont="1" applyFill="1" applyBorder="1" applyAlignment="1">
      <alignment horizontal="right"/>
    </xf>
    <xf numFmtId="0" fontId="4" fillId="6" borderId="1" xfId="1" quotePrefix="1" applyFont="1" applyFill="1" applyBorder="1" applyAlignment="1">
      <alignment horizontal="center"/>
    </xf>
    <xf numFmtId="49" fontId="4" fillId="6" borderId="1" xfId="1" quotePrefix="1" applyNumberFormat="1" applyFont="1" applyFill="1" applyBorder="1" applyAlignment="1">
      <alignment horizontal="center"/>
    </xf>
    <xf numFmtId="4" fontId="18" fillId="6" borderId="1" xfId="1" applyNumberFormat="1" applyFont="1" applyFill="1" applyBorder="1" applyAlignment="1">
      <alignment horizontal="center"/>
    </xf>
    <xf numFmtId="49" fontId="26" fillId="6" borderId="1" xfId="0" applyNumberFormat="1" applyFont="1" applyFill="1" applyBorder="1" applyAlignment="1">
      <alignment horizontal="right" wrapText="1"/>
    </xf>
    <xf numFmtId="0" fontId="26" fillId="6" borderId="1" xfId="0" applyFont="1" applyFill="1" applyBorder="1" applyAlignment="1">
      <alignment horizontal="left" vertical="top" wrapText="1"/>
    </xf>
    <xf numFmtId="4" fontId="4" fillId="2" borderId="1" xfId="1" applyNumberFormat="1" applyFont="1" applyFill="1" applyBorder="1" applyAlignment="1">
      <alignment horizontal="right" wrapText="1"/>
    </xf>
    <xf numFmtId="4" fontId="4" fillId="12" borderId="1" xfId="1" applyNumberFormat="1" applyFont="1" applyFill="1" applyBorder="1" applyAlignment="1">
      <alignment horizontal="right" wrapText="1"/>
    </xf>
    <xf numFmtId="4" fontId="4" fillId="0" borderId="3" xfId="1" applyNumberFormat="1" applyFont="1" applyBorder="1" applyAlignment="1">
      <alignment horizontal="center" wrapText="1"/>
    </xf>
    <xf numFmtId="4" fontId="4" fillId="6" borderId="1" xfId="1" applyNumberFormat="1" applyFont="1" applyFill="1" applyBorder="1"/>
    <xf numFmtId="4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horizontal="center" vertical="top"/>
    </xf>
    <xf numFmtId="0" fontId="5" fillId="0" borderId="21" xfId="1" applyFont="1" applyBorder="1" applyAlignment="1">
      <alignment horizontal="center"/>
    </xf>
    <xf numFmtId="0" fontId="11" fillId="0" borderId="27" xfId="1" applyFont="1" applyBorder="1" applyAlignment="1">
      <alignment horizontal="center" vertical="center" wrapText="1"/>
    </xf>
    <xf numFmtId="0" fontId="11" fillId="0" borderId="22" xfId="1" applyFont="1" applyBorder="1" applyAlignment="1">
      <alignment horizontal="center" vertical="center" wrapText="1"/>
    </xf>
    <xf numFmtId="0" fontId="11" fillId="0" borderId="28" xfId="1" applyFont="1" applyBorder="1" applyAlignment="1">
      <alignment horizontal="center" vertical="center" textRotation="90" wrapText="1"/>
    </xf>
    <xf numFmtId="49" fontId="19" fillId="7" borderId="1" xfId="0" applyNumberFormat="1" applyFont="1" applyFill="1" applyBorder="1" applyAlignment="1">
      <alignment vertical="center" wrapText="1"/>
    </xf>
    <xf numFmtId="49" fontId="19" fillId="7" borderId="26" xfId="0" applyNumberFormat="1" applyFont="1" applyFill="1" applyBorder="1" applyAlignment="1">
      <alignment horizontal="center" wrapText="1"/>
    </xf>
    <xf numFmtId="49" fontId="19" fillId="7" borderId="1" xfId="0" applyNumberFormat="1" applyFont="1" applyFill="1" applyBorder="1" applyAlignment="1">
      <alignment horizontal="center" wrapText="1"/>
    </xf>
    <xf numFmtId="49" fontId="21" fillId="6" borderId="1" xfId="0" applyNumberFormat="1" applyFont="1" applyFill="1" applyBorder="1" applyAlignment="1">
      <alignment horizontal="center" vertical="center" wrapText="1"/>
    </xf>
    <xf numFmtId="49" fontId="19" fillId="7" borderId="26" xfId="0" applyNumberFormat="1" applyFont="1" applyFill="1" applyBorder="1" applyAlignment="1">
      <alignment vertical="center" wrapText="1"/>
    </xf>
    <xf numFmtId="0" fontId="4" fillId="2" borderId="2" xfId="1" quotePrefix="1" applyFont="1" applyFill="1" applyBorder="1" applyAlignment="1">
      <alignment vertical="top" wrapText="1"/>
    </xf>
    <xf numFmtId="4" fontId="0" fillId="2" borderId="0" xfId="0" applyNumberFormat="1" applyFill="1"/>
    <xf numFmtId="4" fontId="9" fillId="7" borderId="1" xfId="1" applyNumberFormat="1" applyFont="1" applyFill="1" applyBorder="1"/>
    <xf numFmtId="4" fontId="6" fillId="7" borderId="1" xfId="1" applyNumberFormat="1" applyFont="1" applyFill="1" applyBorder="1" applyAlignment="1">
      <alignment horizontal="right"/>
    </xf>
    <xf numFmtId="4" fontId="0" fillId="7" borderId="0" xfId="0" applyNumberFormat="1" applyFill="1"/>
    <xf numFmtId="4" fontId="38" fillId="2" borderId="1" xfId="1" applyNumberFormat="1" applyFont="1" applyFill="1" applyBorder="1" applyAlignment="1">
      <alignment horizontal="right"/>
    </xf>
    <xf numFmtId="0" fontId="4" fillId="6" borderId="14" xfId="1" applyFont="1" applyFill="1" applyBorder="1" applyAlignment="1">
      <alignment horizontal="center" vertical="top"/>
    </xf>
    <xf numFmtId="0" fontId="4" fillId="7" borderId="3" xfId="1" applyFont="1" applyFill="1" applyBorder="1" applyAlignment="1">
      <alignment horizontal="center" wrapText="1"/>
    </xf>
    <xf numFmtId="0" fontId="4" fillId="2" borderId="3" xfId="1" applyFont="1" applyFill="1" applyBorder="1" applyAlignment="1">
      <alignment horizontal="center" wrapText="1"/>
    </xf>
    <xf numFmtId="0" fontId="0" fillId="6" borderId="1" xfId="0" applyFont="1" applyFill="1" applyBorder="1" applyAlignment="1">
      <alignment horizontal="center" vertical="center"/>
    </xf>
    <xf numFmtId="0" fontId="0" fillId="6" borderId="0" xfId="0" applyFill="1"/>
    <xf numFmtId="49" fontId="26" fillId="7" borderId="1" xfId="0" applyNumberFormat="1" applyFont="1" applyFill="1" applyBorder="1" applyAlignment="1">
      <alignment horizontal="left" wrapText="1"/>
    </xf>
    <xf numFmtId="49" fontId="26" fillId="7" borderId="1" xfId="0" applyNumberFormat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left" wrapText="1"/>
    </xf>
    <xf numFmtId="49" fontId="27" fillId="2" borderId="1" xfId="0" applyNumberFormat="1" applyFont="1" applyFill="1" applyBorder="1" applyAlignment="1">
      <alignment horizontal="center" wrapText="1"/>
    </xf>
    <xf numFmtId="4" fontId="19" fillId="2" borderId="1" xfId="0" applyNumberFormat="1" applyFont="1" applyFill="1" applyBorder="1" applyAlignment="1">
      <alignment horizontal="center" vertical="center"/>
    </xf>
    <xf numFmtId="4" fontId="22" fillId="6" borderId="1" xfId="0" applyNumberFormat="1" applyFont="1" applyFill="1" applyBorder="1" applyAlignment="1">
      <alignment horizontal="center" vertical="center"/>
    </xf>
    <xf numFmtId="4" fontId="21" fillId="7" borderId="1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49" fontId="27" fillId="7" borderId="1" xfId="0" applyNumberFormat="1" applyFont="1" applyFill="1" applyBorder="1" applyAlignment="1">
      <alignment horizontal="left" wrapText="1"/>
    </xf>
    <xf numFmtId="49" fontId="21" fillId="7" borderId="26" xfId="0" applyNumberFormat="1" applyFont="1" applyFill="1" applyBorder="1" applyAlignment="1">
      <alignment horizontal="center" wrapText="1"/>
    </xf>
    <xf numFmtId="0" fontId="4" fillId="0" borderId="29" xfId="1" applyFont="1" applyBorder="1" applyAlignment="1">
      <alignment horizontal="center"/>
    </xf>
    <xf numFmtId="0" fontId="4" fillId="2" borderId="29" xfId="1" applyFont="1" applyFill="1" applyBorder="1" applyAlignment="1">
      <alignment horizontal="center"/>
    </xf>
    <xf numFmtId="0" fontId="4" fillId="0" borderId="29" xfId="1" applyFont="1" applyBorder="1" applyAlignment="1">
      <alignment horizontal="center" wrapText="1"/>
    </xf>
    <xf numFmtId="0" fontId="4" fillId="0" borderId="30" xfId="1" quotePrefix="1" applyFont="1" applyFill="1" applyBorder="1" applyAlignment="1">
      <alignment vertical="top" wrapText="1"/>
    </xf>
    <xf numFmtId="0" fontId="26" fillId="6" borderId="26" xfId="0" applyFont="1" applyFill="1" applyBorder="1" applyAlignment="1">
      <alignment vertical="top" wrapText="1"/>
    </xf>
    <xf numFmtId="49" fontId="27" fillId="6" borderId="26" xfId="0" applyNumberFormat="1" applyFont="1" applyFill="1" applyBorder="1" applyAlignment="1">
      <alignment horizontal="center" wrapText="1"/>
    </xf>
    <xf numFmtId="49" fontId="27" fillId="6" borderId="26" xfId="0" applyNumberFormat="1" applyFont="1" applyFill="1" applyBorder="1" applyAlignment="1">
      <alignment horizontal="right" wrapText="1"/>
    </xf>
    <xf numFmtId="0" fontId="4" fillId="7" borderId="19" xfId="1" quotePrefix="1" applyFont="1" applyFill="1" applyBorder="1" applyAlignment="1">
      <alignment horizontal="center" vertical="top"/>
    </xf>
    <xf numFmtId="0" fontId="26" fillId="6" borderId="2" xfId="0" applyNumberFormat="1" applyFont="1" applyFill="1" applyBorder="1" applyAlignment="1">
      <alignment wrapText="1"/>
    </xf>
    <xf numFmtId="4" fontId="22" fillId="6" borderId="3" xfId="0" applyNumberFormat="1" applyFont="1" applyFill="1" applyBorder="1" applyAlignment="1">
      <alignment horizontal="center" vertical="center"/>
    </xf>
    <xf numFmtId="0" fontId="26" fillId="7" borderId="2" xfId="0" applyNumberFormat="1" applyFont="1" applyFill="1" applyBorder="1" applyAlignment="1">
      <alignment wrapText="1"/>
    </xf>
    <xf numFmtId="4" fontId="21" fillId="7" borderId="3" xfId="0" applyNumberFormat="1" applyFont="1" applyFill="1" applyBorder="1" applyAlignment="1">
      <alignment horizontal="center" vertical="center"/>
    </xf>
    <xf numFmtId="0" fontId="26" fillId="2" borderId="2" xfId="0" applyNumberFormat="1" applyFont="1" applyFill="1" applyBorder="1" applyAlignment="1">
      <alignment wrapText="1"/>
    </xf>
    <xf numFmtId="4" fontId="19" fillId="2" borderId="3" xfId="0" applyNumberFormat="1" applyFont="1" applyFill="1" applyBorder="1" applyAlignment="1">
      <alignment horizontal="center" vertical="center"/>
    </xf>
    <xf numFmtId="0" fontId="26" fillId="8" borderId="30" xfId="0" applyNumberFormat="1" applyFont="1" applyFill="1" applyBorder="1" applyAlignment="1">
      <alignment vertical="top" wrapText="1"/>
    </xf>
    <xf numFmtId="0" fontId="26" fillId="2" borderId="2" xfId="0" applyNumberFormat="1" applyFont="1" applyFill="1" applyBorder="1" applyAlignment="1">
      <alignment vertical="top" wrapText="1"/>
    </xf>
    <xf numFmtId="4" fontId="19" fillId="2" borderId="3" xfId="0" applyNumberFormat="1" applyFont="1" applyFill="1" applyBorder="1" applyAlignment="1">
      <alignment horizontal="right" wrapText="1"/>
    </xf>
    <xf numFmtId="0" fontId="26" fillId="2" borderId="30" xfId="0" applyNumberFormat="1" applyFont="1" applyFill="1" applyBorder="1" applyAlignment="1">
      <alignment vertical="top" wrapText="1"/>
    </xf>
    <xf numFmtId="4" fontId="21" fillId="7" borderId="3" xfId="0" applyNumberFormat="1" applyFont="1" applyFill="1" applyBorder="1" applyAlignment="1">
      <alignment horizontal="right" wrapText="1"/>
    </xf>
    <xf numFmtId="4" fontId="19" fillId="2" borderId="31" xfId="0" applyNumberFormat="1" applyFont="1" applyFill="1" applyBorder="1" applyAlignment="1">
      <alignment horizontal="right" wrapText="1"/>
    </xf>
    <xf numFmtId="0" fontId="26" fillId="2" borderId="30" xfId="0" applyFont="1" applyFill="1" applyBorder="1" applyAlignment="1">
      <alignment vertical="top" wrapText="1"/>
    </xf>
    <xf numFmtId="165" fontId="22" fillId="6" borderId="31" xfId="0" applyNumberFormat="1" applyFont="1" applyFill="1" applyBorder="1" applyAlignment="1">
      <alignment horizontal="right" wrapText="1"/>
    </xf>
    <xf numFmtId="0" fontId="4" fillId="6" borderId="4" xfId="1" quotePrefix="1" applyFont="1" applyFill="1" applyBorder="1" applyAlignment="1">
      <alignment horizontal="center" vertical="top"/>
    </xf>
    <xf numFmtId="0" fontId="34" fillId="6" borderId="9" xfId="0" applyFont="1" applyFill="1" applyBorder="1" applyAlignment="1">
      <alignment wrapText="1"/>
    </xf>
    <xf numFmtId="49" fontId="3" fillId="6" borderId="9" xfId="1" quotePrefix="1" applyNumberFormat="1" applyFont="1" applyFill="1" applyBorder="1" applyAlignment="1">
      <alignment horizontal="center"/>
    </xf>
    <xf numFmtId="49" fontId="3" fillId="6" borderId="9" xfId="1" applyNumberFormat="1" applyFont="1" applyFill="1" applyBorder="1" applyAlignment="1">
      <alignment horizontal="center"/>
    </xf>
    <xf numFmtId="0" fontId="3" fillId="6" borderId="9" xfId="1" quotePrefix="1" applyFont="1" applyFill="1" applyBorder="1" applyAlignment="1">
      <alignment horizontal="center"/>
    </xf>
    <xf numFmtId="4" fontId="3" fillId="6" borderId="9" xfId="1" applyNumberFormat="1" applyFont="1" applyFill="1" applyBorder="1"/>
    <xf numFmtId="49" fontId="9" fillId="7" borderId="1" xfId="1" applyNumberFormat="1" applyFont="1" applyFill="1" applyBorder="1" applyAlignment="1">
      <alignment horizontal="center"/>
    </xf>
    <xf numFmtId="49" fontId="9" fillId="7" borderId="20" xfId="1" quotePrefix="1" applyNumberFormat="1" applyFont="1" applyFill="1" applyBorder="1" applyAlignment="1">
      <alignment horizontal="center"/>
    </xf>
    <xf numFmtId="49" fontId="4" fillId="7" borderId="1" xfId="1" applyNumberFormat="1" applyFont="1" applyFill="1" applyBorder="1" applyAlignment="1">
      <alignment horizontal="center"/>
    </xf>
    <xf numFmtId="49" fontId="21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/>
    </xf>
    <xf numFmtId="0" fontId="9" fillId="7" borderId="1" xfId="1" quotePrefix="1" applyFont="1" applyFill="1" applyBorder="1" applyAlignment="1">
      <alignment horizontal="center"/>
    </xf>
    <xf numFmtId="0" fontId="22" fillId="7" borderId="32" xfId="0" applyFont="1" applyFill="1" applyBorder="1" applyAlignment="1">
      <alignment horizontal="center" vertical="center" wrapText="1"/>
    </xf>
    <xf numFmtId="0" fontId="22" fillId="2" borderId="3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65" fontId="0" fillId="6" borderId="0" xfId="0" applyNumberFormat="1" applyFill="1"/>
    <xf numFmtId="0" fontId="4" fillId="0" borderId="29" xfId="1" applyFont="1" applyFill="1" applyBorder="1" applyAlignment="1">
      <alignment horizontal="center"/>
    </xf>
    <xf numFmtId="0" fontId="26" fillId="6" borderId="32" xfId="0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vertical="center" wrapText="1"/>
    </xf>
    <xf numFmtId="0" fontId="26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horizontal="center" vertical="center" wrapText="1"/>
    </xf>
    <xf numFmtId="165" fontId="0" fillId="7" borderId="0" xfId="0" applyNumberFormat="1" applyFill="1"/>
    <xf numFmtId="0" fontId="27" fillId="0" borderId="26" xfId="0" applyFont="1" applyBorder="1" applyAlignment="1">
      <alignment vertical="center" wrapText="1"/>
    </xf>
    <xf numFmtId="49" fontId="26" fillId="6" borderId="26" xfId="0" applyNumberFormat="1" applyFont="1" applyFill="1" applyBorder="1" applyAlignment="1">
      <alignment horizontal="center" wrapText="1"/>
    </xf>
    <xf numFmtId="0" fontId="0" fillId="6" borderId="26" xfId="0" applyFill="1" applyBorder="1" applyAlignment="1">
      <alignment horizontal="center" vertical="center" wrapText="1"/>
    </xf>
    <xf numFmtId="4" fontId="27" fillId="0" borderId="26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2" fillId="6" borderId="1" xfId="0" applyNumberFormat="1" applyFont="1" applyFill="1" applyBorder="1" applyAlignment="1">
      <alignment horizontal="center" vertical="center" wrapText="1"/>
    </xf>
    <xf numFmtId="4" fontId="26" fillId="7" borderId="1" xfId="0" applyNumberFormat="1" applyFont="1" applyFill="1" applyBorder="1" applyAlignment="1">
      <alignment horizontal="center" vertical="center" wrapText="1"/>
    </xf>
    <xf numFmtId="4" fontId="22" fillId="6" borderId="26" xfId="0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6" fillId="7" borderId="26" xfId="0" applyNumberFormat="1" applyFont="1" applyFill="1" applyBorder="1" applyAlignment="1">
      <alignment horizontal="center" wrapText="1"/>
    </xf>
    <xf numFmtId="0" fontId="0" fillId="7" borderId="26" xfId="0" applyFill="1" applyBorder="1" applyAlignment="1">
      <alignment horizontal="center" vertical="center" wrapText="1"/>
    </xf>
    <xf numFmtId="4" fontId="26" fillId="7" borderId="26" xfId="0" applyNumberFormat="1" applyFont="1" applyFill="1" applyBorder="1" applyAlignment="1">
      <alignment horizontal="center" vertical="center" wrapText="1"/>
    </xf>
    <xf numFmtId="4" fontId="26" fillId="6" borderId="26" xfId="0" applyNumberFormat="1" applyFont="1" applyFill="1" applyBorder="1" applyAlignment="1">
      <alignment horizontal="center" vertical="center" wrapText="1"/>
    </xf>
    <xf numFmtId="4" fontId="26" fillId="6" borderId="1" xfId="0" applyNumberFormat="1" applyFont="1" applyFill="1" applyBorder="1" applyAlignment="1">
      <alignment horizontal="center" vertical="center" wrapText="1"/>
    </xf>
    <xf numFmtId="49" fontId="19" fillId="2" borderId="26" xfId="0" applyNumberFormat="1" applyFont="1" applyFill="1" applyBorder="1" applyAlignment="1">
      <alignment vertical="center" wrapText="1"/>
    </xf>
    <xf numFmtId="4" fontId="26" fillId="6" borderId="3" xfId="0" applyNumberFormat="1" applyFont="1" applyFill="1" applyBorder="1" applyAlignment="1">
      <alignment horizontal="center" vertical="center"/>
    </xf>
    <xf numFmtId="0" fontId="4" fillId="0" borderId="2" xfId="1" quotePrefix="1" applyFont="1" applyFill="1" applyBorder="1" applyAlignment="1">
      <alignment vertical="top" wrapText="1"/>
    </xf>
    <xf numFmtId="4" fontId="9" fillId="0" borderId="1" xfId="1" applyNumberFormat="1" applyFont="1" applyFill="1" applyBorder="1" applyAlignment="1">
      <alignment horizontal="right"/>
    </xf>
    <xf numFmtId="49" fontId="3" fillId="0" borderId="1" xfId="1" applyNumberFormat="1" applyFont="1" applyFill="1" applyBorder="1" applyAlignment="1">
      <alignment horizontal="center"/>
    </xf>
    <xf numFmtId="0" fontId="9" fillId="0" borderId="1" xfId="1" quotePrefix="1" applyFont="1" applyFill="1" applyBorder="1" applyAlignment="1">
      <alignment horizontal="center"/>
    </xf>
    <xf numFmtId="49" fontId="4" fillId="7" borderId="1" xfId="1" quotePrefix="1" applyNumberFormat="1" applyFont="1" applyFill="1" applyBorder="1" applyAlignment="1">
      <alignment horizontal="center"/>
    </xf>
    <xf numFmtId="0" fontId="26" fillId="7" borderId="30" xfId="0" applyNumberFormat="1" applyFont="1" applyFill="1" applyBorder="1" applyAlignment="1">
      <alignment vertical="top" wrapText="1"/>
    </xf>
    <xf numFmtId="49" fontId="27" fillId="0" borderId="1" xfId="0" applyNumberFormat="1" applyFont="1" applyFill="1" applyBorder="1" applyAlignment="1">
      <alignment horizontal="center" wrapText="1"/>
    </xf>
    <xf numFmtId="0" fontId="26" fillId="7" borderId="1" xfId="0" applyFont="1" applyFill="1" applyBorder="1" applyAlignment="1">
      <alignment horizontal="center" wrapText="1"/>
    </xf>
    <xf numFmtId="4" fontId="27" fillId="0" borderId="1" xfId="0" applyNumberFormat="1" applyFont="1" applyFill="1" applyBorder="1" applyAlignment="1">
      <alignment horizontal="center" vertical="center" wrapText="1"/>
    </xf>
    <xf numFmtId="49" fontId="27" fillId="0" borderId="26" xfId="0" applyNumberFormat="1" applyFont="1" applyFill="1" applyBorder="1" applyAlignment="1">
      <alignment horizontal="center" wrapText="1"/>
    </xf>
    <xf numFmtId="49" fontId="27" fillId="2" borderId="26" xfId="0" applyNumberFormat="1" applyFont="1" applyFill="1" applyBorder="1" applyAlignment="1">
      <alignment horizontal="center" wrapText="1"/>
    </xf>
    <xf numFmtId="49" fontId="19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right" wrapText="1"/>
    </xf>
    <xf numFmtId="4" fontId="6" fillId="6" borderId="9" xfId="1" applyNumberFormat="1" applyFont="1" applyFill="1" applyBorder="1" applyAlignment="1">
      <alignment horizontal="center"/>
    </xf>
    <xf numFmtId="0" fontId="25" fillId="7" borderId="1" xfId="1" applyFont="1" applyFill="1" applyBorder="1" applyAlignment="1">
      <alignment vertical="top" wrapText="1"/>
    </xf>
    <xf numFmtId="49" fontId="26" fillId="7" borderId="1" xfId="0" applyNumberFormat="1" applyFont="1" applyFill="1" applyBorder="1" applyAlignment="1">
      <alignment horizontal="center" vertical="center" wrapText="1"/>
    </xf>
    <xf numFmtId="0" fontId="3" fillId="7" borderId="26" xfId="1" applyFont="1" applyFill="1" applyBorder="1" applyAlignment="1">
      <alignment vertical="center" wrapText="1"/>
    </xf>
    <xf numFmtId="0" fontId="4" fillId="7" borderId="1" xfId="1" applyNumberFormat="1" applyFont="1" applyFill="1" applyBorder="1" applyAlignment="1">
      <alignment horizontal="center" wrapText="1"/>
    </xf>
    <xf numFmtId="4" fontId="4" fillId="7" borderId="1" xfId="1" applyNumberFormat="1" applyFont="1" applyFill="1" applyBorder="1" applyAlignment="1">
      <alignment horizontal="right"/>
    </xf>
    <xf numFmtId="4" fontId="3" fillId="0" borderId="1" xfId="1" applyNumberFormat="1" applyFont="1" applyFill="1" applyBorder="1" applyAlignment="1">
      <alignment horizontal="right"/>
    </xf>
    <xf numFmtId="0" fontId="0" fillId="6" borderId="1" xfId="0" applyFill="1" applyBorder="1" applyAlignment="1"/>
    <xf numFmtId="49" fontId="21" fillId="6" borderId="26" xfId="0" applyNumberFormat="1" applyFont="1" applyFill="1" applyBorder="1" applyAlignment="1">
      <alignment horizontal="center" wrapText="1"/>
    </xf>
    <xf numFmtId="4" fontId="22" fillId="6" borderId="1" xfId="0" applyNumberFormat="1" applyFont="1" applyFill="1" applyBorder="1" applyAlignment="1"/>
    <xf numFmtId="0" fontId="24" fillId="7" borderId="1" xfId="0" applyFont="1" applyFill="1" applyBorder="1" applyAlignment="1">
      <alignment vertical="center"/>
    </xf>
    <xf numFmtId="0" fontId="4" fillId="7" borderId="1" xfId="1" quotePrefix="1" applyFont="1" applyFill="1" applyBorder="1" applyAlignment="1">
      <alignment horizontal="center"/>
    </xf>
    <xf numFmtId="4" fontId="27" fillId="0" borderId="1" xfId="0" applyNumberFormat="1" applyFont="1" applyFill="1" applyBorder="1" applyAlignment="1">
      <alignment horizontal="center"/>
    </xf>
    <xf numFmtId="4" fontId="26" fillId="7" borderId="1" xfId="0" applyNumberFormat="1" applyFont="1" applyFill="1" applyBorder="1" applyAlignment="1">
      <alignment horizontal="center"/>
    </xf>
    <xf numFmtId="4" fontId="3" fillId="0" borderId="1" xfId="1" applyNumberFormat="1" applyFont="1" applyFill="1" applyBorder="1" applyAlignment="1">
      <alignment horizontal="center"/>
    </xf>
    <xf numFmtId="4" fontId="4" fillId="6" borderId="1" xfId="1" applyNumberFormat="1" applyFont="1" applyFill="1" applyBorder="1" applyAlignment="1">
      <alignment horizontal="center"/>
    </xf>
    <xf numFmtId="4" fontId="4" fillId="7" borderId="1" xfId="1" applyNumberFormat="1" applyFont="1" applyFill="1" applyBorder="1" applyAlignment="1">
      <alignment horizontal="center"/>
    </xf>
    <xf numFmtId="0" fontId="6" fillId="7" borderId="2" xfId="1" quotePrefix="1" applyFont="1" applyFill="1" applyBorder="1" applyAlignment="1">
      <alignment horizontal="center" vertical="center"/>
    </xf>
    <xf numFmtId="0" fontId="6" fillId="0" borderId="2" xfId="1" quotePrefix="1" applyFont="1" applyFill="1" applyBorder="1" applyAlignment="1">
      <alignment horizontal="center" vertical="center"/>
    </xf>
    <xf numFmtId="4" fontId="32" fillId="2" borderId="3" xfId="34" applyNumberFormat="1" applyFont="1" applyFill="1" applyBorder="1" applyAlignment="1">
      <alignment horizontal="right"/>
    </xf>
    <xf numFmtId="0" fontId="6" fillId="6" borderId="9" xfId="1" applyFont="1" applyFill="1" applyBorder="1" applyAlignment="1">
      <alignment wrapText="1"/>
    </xf>
    <xf numFmtId="164" fontId="4" fillId="6" borderId="9" xfId="1" applyNumberFormat="1" applyFont="1" applyFill="1" applyBorder="1"/>
    <xf numFmtId="0" fontId="4" fillId="6" borderId="9" xfId="1" applyFont="1" applyFill="1" applyBorder="1" applyAlignment="1">
      <alignment horizontal="center"/>
    </xf>
    <xf numFmtId="4" fontId="4" fillId="6" borderId="9" xfId="1" applyNumberFormat="1" applyFont="1" applyFill="1" applyBorder="1"/>
    <xf numFmtId="4" fontId="6" fillId="6" borderId="9" xfId="1" applyNumberFormat="1" applyFont="1" applyFill="1" applyBorder="1"/>
    <xf numFmtId="0" fontId="4" fillId="0" borderId="5" xfId="1" applyFont="1" applyBorder="1"/>
    <xf numFmtId="4" fontId="6" fillId="6" borderId="1" xfId="34" applyNumberFormat="1" applyFont="1" applyFill="1" applyBorder="1" applyAlignment="1">
      <alignment horizontal="center" vertical="center"/>
    </xf>
    <xf numFmtId="4" fontId="6" fillId="6" borderId="1" xfId="1" applyNumberFormat="1" applyFont="1" applyFill="1" applyBorder="1" applyAlignment="1">
      <alignment horizontal="center" vertical="center"/>
    </xf>
    <xf numFmtId="4" fontId="4" fillId="7" borderId="1" xfId="1" applyNumberFormat="1" applyFont="1" applyFill="1" applyBorder="1" applyAlignment="1">
      <alignment horizontal="center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6" fillId="6" borderId="1" xfId="1" applyNumberFormat="1" applyFont="1" applyFill="1" applyBorder="1" applyAlignment="1">
      <alignment horizontal="center" vertical="center" wrapText="1"/>
    </xf>
    <xf numFmtId="49" fontId="9" fillId="7" borderId="1" xfId="1" applyNumberFormat="1" applyFont="1" applyFill="1" applyBorder="1" applyAlignment="1">
      <alignment horizontal="right" wrapText="1"/>
    </xf>
    <xf numFmtId="4" fontId="11" fillId="6" borderId="1" xfId="1" applyNumberFormat="1" applyFont="1" applyFill="1" applyBorder="1" applyAlignment="1">
      <alignment horizontal="right"/>
    </xf>
    <xf numFmtId="49" fontId="4" fillId="8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" fontId="11" fillId="8" borderId="1" xfId="1" applyNumberFormat="1" applyFont="1" applyFill="1" applyBorder="1" applyAlignment="1">
      <alignment horizontal="right"/>
    </xf>
    <xf numFmtId="49" fontId="21" fillId="6" borderId="1" xfId="0" applyNumberFormat="1" applyFont="1" applyFill="1" applyBorder="1" applyAlignment="1">
      <alignment horizontal="center" wrapText="1"/>
    </xf>
    <xf numFmtId="4" fontId="21" fillId="8" borderId="3" xfId="0" applyNumberFormat="1" applyFont="1" applyFill="1" applyBorder="1" applyAlignment="1">
      <alignment horizontal="center" vertical="center"/>
    </xf>
    <xf numFmtId="49" fontId="26" fillId="8" borderId="1" xfId="0" applyNumberFormat="1" applyFont="1" applyFill="1" applyBorder="1" applyAlignment="1">
      <alignment horizontal="center" wrapText="1"/>
    </xf>
    <xf numFmtId="49" fontId="4" fillId="6" borderId="1" xfId="1" applyNumberFormat="1" applyFont="1" applyFill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0" fontId="4" fillId="8" borderId="2" xfId="1" quotePrefix="1" applyFont="1" applyFill="1" applyBorder="1" applyAlignment="1">
      <alignment vertical="top" wrapText="1"/>
    </xf>
    <xf numFmtId="49" fontId="21" fillId="8" borderId="26" xfId="0" applyNumberFormat="1" applyFont="1" applyFill="1" applyBorder="1" applyAlignment="1">
      <alignment horizontal="center" wrapText="1"/>
    </xf>
    <xf numFmtId="4" fontId="6" fillId="8" borderId="1" xfId="1" applyNumberFormat="1" applyFont="1" applyFill="1" applyBorder="1" applyAlignment="1">
      <alignment horizontal="right"/>
    </xf>
    <xf numFmtId="0" fontId="26" fillId="7" borderId="26" xfId="0" applyFont="1" applyFill="1" applyBorder="1" applyAlignment="1">
      <alignment vertical="center" wrapText="1"/>
    </xf>
    <xf numFmtId="0" fontId="6" fillId="6" borderId="2" xfId="1" quotePrefix="1" applyFont="1" applyFill="1" applyBorder="1" applyAlignment="1">
      <alignment horizontal="center" vertical="center"/>
    </xf>
    <xf numFmtId="0" fontId="11" fillId="6" borderId="1" xfId="1" quotePrefix="1" applyFont="1" applyFill="1" applyBorder="1" applyAlignment="1">
      <alignment horizontal="center"/>
    </xf>
    <xf numFmtId="0" fontId="26" fillId="8" borderId="1" xfId="0" applyFont="1" applyFill="1" applyBorder="1" applyAlignment="1">
      <alignment vertical="center" wrapText="1"/>
    </xf>
    <xf numFmtId="49" fontId="3" fillId="2" borderId="1" xfId="1" quotePrefix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right" wrapText="1"/>
    </xf>
    <xf numFmtId="0" fontId="9" fillId="2" borderId="1" xfId="1" applyFont="1" applyFill="1" applyBorder="1" applyAlignment="1">
      <alignment vertical="center" wrapText="1"/>
    </xf>
    <xf numFmtId="165" fontId="26" fillId="6" borderId="1" xfId="0" applyNumberFormat="1" applyFont="1" applyFill="1" applyBorder="1" applyAlignment="1">
      <alignment horizontal="center" vertical="center" wrapText="1"/>
    </xf>
    <xf numFmtId="165" fontId="21" fillId="7" borderId="26" xfId="0" applyNumberFormat="1" applyFont="1" applyFill="1" applyBorder="1" applyAlignment="1">
      <alignment horizontal="center" vertical="center" wrapText="1"/>
    </xf>
    <xf numFmtId="165" fontId="21" fillId="7" borderId="31" xfId="0" applyNumberFormat="1" applyFont="1" applyFill="1" applyBorder="1" applyAlignment="1">
      <alignment horizontal="center" vertical="center" wrapText="1"/>
    </xf>
    <xf numFmtId="165" fontId="19" fillId="2" borderId="26" xfId="0" applyNumberFormat="1" applyFont="1" applyFill="1" applyBorder="1" applyAlignment="1">
      <alignment horizontal="center" vertical="center" wrapText="1"/>
    </xf>
    <xf numFmtId="165" fontId="19" fillId="2" borderId="31" xfId="0" applyNumberFormat="1" applyFont="1" applyFill="1" applyBorder="1" applyAlignment="1">
      <alignment horizontal="center" vertical="center" wrapText="1"/>
    </xf>
    <xf numFmtId="4" fontId="19" fillId="2" borderId="3" xfId="0" applyNumberFormat="1" applyFont="1" applyFill="1" applyBorder="1" applyAlignment="1">
      <alignment horizontal="center" vertical="center" wrapText="1"/>
    </xf>
    <xf numFmtId="0" fontId="26" fillId="7" borderId="2" xfId="0" applyNumberFormat="1" applyFont="1" applyFill="1" applyBorder="1" applyAlignment="1">
      <alignment vertical="top" wrapText="1"/>
    </xf>
    <xf numFmtId="165" fontId="21" fillId="6" borderId="26" xfId="0" applyNumberFormat="1" applyFont="1" applyFill="1" applyBorder="1" applyAlignment="1">
      <alignment horizontal="center" vertical="center" wrapText="1"/>
    </xf>
    <xf numFmtId="165" fontId="21" fillId="6" borderId="31" xfId="0" applyNumberFormat="1" applyFont="1" applyFill="1" applyBorder="1" applyAlignment="1">
      <alignment horizontal="center" vertical="center" wrapText="1"/>
    </xf>
    <xf numFmtId="4" fontId="6" fillId="6" borderId="5" xfId="1" applyNumberFormat="1" applyFont="1" applyFill="1" applyBorder="1" applyAlignment="1">
      <alignment horizontal="center"/>
    </xf>
    <xf numFmtId="4" fontId="11" fillId="7" borderId="1" xfId="1" applyNumberFormat="1" applyFont="1" applyFill="1" applyBorder="1" applyAlignment="1">
      <alignment horizontal="center"/>
    </xf>
    <xf numFmtId="4" fontId="9" fillId="2" borderId="1" xfId="1" applyNumberFormat="1" applyFont="1" applyFill="1" applyBorder="1" applyAlignment="1">
      <alignment horizontal="center"/>
    </xf>
    <xf numFmtId="4" fontId="38" fillId="0" borderId="1" xfId="1" applyNumberFormat="1" applyFont="1" applyFill="1" applyBorder="1" applyAlignment="1">
      <alignment horizontal="right"/>
    </xf>
    <xf numFmtId="0" fontId="30" fillId="0" borderId="0" xfId="1" applyFont="1" applyBorder="1" applyAlignment="1">
      <alignment horizontal="center"/>
    </xf>
    <xf numFmtId="0" fontId="31" fillId="0" borderId="0" xfId="1" applyFont="1" applyBorder="1" applyAlignment="1">
      <alignment horizontal="center"/>
    </xf>
    <xf numFmtId="0" fontId="6" fillId="7" borderId="17" xfId="1" applyFont="1" applyFill="1" applyBorder="1" applyAlignment="1">
      <alignment horizontal="center"/>
    </xf>
    <xf numFmtId="0" fontId="6" fillId="7" borderId="15" xfId="1" applyFont="1" applyFill="1" applyBorder="1" applyAlignment="1">
      <alignment horizontal="center"/>
    </xf>
    <xf numFmtId="0" fontId="6" fillId="7" borderId="29" xfId="1" applyFont="1" applyFill="1" applyBorder="1" applyAlignment="1">
      <alignment horizontal="center"/>
    </xf>
    <xf numFmtId="0" fontId="6" fillId="7" borderId="24" xfId="1" applyFont="1" applyFill="1" applyBorder="1" applyAlignment="1">
      <alignment horizontal="center" vertical="center"/>
    </xf>
    <xf numFmtId="0" fontId="24" fillId="7" borderId="25" xfId="0" applyFont="1" applyFill="1" applyBorder="1" applyAlignment="1">
      <alignment horizontal="center" vertical="center"/>
    </xf>
    <xf numFmtId="0" fontId="6" fillId="7" borderId="14" xfId="1" quotePrefix="1" applyFont="1" applyFill="1" applyBorder="1" applyAlignment="1">
      <alignment horizontal="center" vertical="center"/>
    </xf>
    <xf numFmtId="0" fontId="24" fillId="7" borderId="15" xfId="0" applyFont="1" applyFill="1" applyBorder="1" applyAlignment="1">
      <alignment vertical="center"/>
    </xf>
    <xf numFmtId="0" fontId="6" fillId="0" borderId="0" xfId="1" applyFont="1" applyAlignment="1">
      <alignment horizontal="left" wrapText="1"/>
    </xf>
    <xf numFmtId="0" fontId="0" fillId="0" borderId="0" xfId="0" applyAlignment="1">
      <alignment wrapText="1"/>
    </xf>
    <xf numFmtId="0" fontId="6" fillId="7" borderId="2" xfId="1" quotePrefix="1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2" fillId="7" borderId="20" xfId="0" applyFont="1" applyFill="1" applyBorder="1" applyAlignment="1">
      <alignment horizontal="center" vertical="center" wrapText="1"/>
    </xf>
    <xf numFmtId="0" fontId="20" fillId="7" borderId="20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0" fontId="20" fillId="7" borderId="1" xfId="0" applyFont="1" applyFill="1" applyBorder="1" applyAlignment="1">
      <alignment horizontal="center" vertical="center" wrapText="1"/>
    </xf>
    <xf numFmtId="0" fontId="6" fillId="7" borderId="17" xfId="1" applyNumberFormat="1" applyFont="1" applyFill="1" applyBorder="1" applyAlignment="1">
      <alignment horizontal="center" vertical="center" wrapText="1"/>
    </xf>
    <xf numFmtId="0" fontId="6" fillId="7" borderId="15" xfId="1" applyNumberFormat="1" applyFont="1" applyFill="1" applyBorder="1" applyAlignment="1">
      <alignment horizontal="center" vertical="center" wrapText="1"/>
    </xf>
    <xf numFmtId="0" fontId="6" fillId="7" borderId="16" xfId="1" applyNumberFormat="1" applyFont="1" applyFill="1" applyBorder="1" applyAlignment="1">
      <alignment horizontal="center" vertical="center" wrapText="1"/>
    </xf>
    <xf numFmtId="0" fontId="6" fillId="7" borderId="17" xfId="1" applyFont="1" applyFill="1" applyBorder="1" applyAlignment="1">
      <alignment horizontal="center" vertical="center" wrapText="1"/>
    </xf>
    <xf numFmtId="0" fontId="24" fillId="7" borderId="15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  <xf numFmtId="0" fontId="22" fillId="7" borderId="6" xfId="0" quotePrefix="1" applyFont="1" applyFill="1" applyBorder="1" applyAlignment="1">
      <alignment horizontal="center" vertical="center" wrapText="1"/>
    </xf>
    <xf numFmtId="0" fontId="0" fillId="7" borderId="7" xfId="0" applyFont="1" applyFill="1" applyBorder="1" applyAlignment="1">
      <alignment horizontal="center" vertical="center"/>
    </xf>
    <xf numFmtId="0" fontId="0" fillId="7" borderId="8" xfId="0" applyFont="1" applyFill="1" applyBorder="1" applyAlignment="1">
      <alignment horizontal="center" vertical="center"/>
    </xf>
    <xf numFmtId="0" fontId="22" fillId="7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39" fillId="7" borderId="14" xfId="0" applyNumberFormat="1" applyFont="1" applyFill="1" applyBorder="1" applyAlignment="1">
      <alignment horizontal="center" wrapText="1"/>
    </xf>
    <xf numFmtId="0" fontId="0" fillId="0" borderId="15" xfId="0" applyBorder="1" applyAlignment="1"/>
    <xf numFmtId="0" fontId="0" fillId="0" borderId="16" xfId="0" applyBorder="1" applyAlignment="1"/>
    <xf numFmtId="0" fontId="34" fillId="7" borderId="14" xfId="1" quotePrefix="1" applyFont="1" applyFill="1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34" fillId="8" borderId="14" xfId="1" applyFont="1" applyFill="1" applyBorder="1" applyAlignment="1">
      <alignment horizontal="center" vertical="top"/>
    </xf>
    <xf numFmtId="0" fontId="40" fillId="0" borderId="15" xfId="0" applyFont="1" applyBorder="1" applyAlignment="1"/>
    <xf numFmtId="0" fontId="40" fillId="0" borderId="16" xfId="0" applyFont="1" applyBorder="1" applyAlignment="1"/>
  </cellXfs>
  <cellStyles count="35">
    <cellStyle name="br" xfId="17"/>
    <cellStyle name="col" xfId="18"/>
    <cellStyle name="style0" xfId="19"/>
    <cellStyle name="td" xfId="20"/>
    <cellStyle name="tr" xfId="21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9"/>
    <cellStyle name="xl32" xfId="26"/>
    <cellStyle name="xl33" xfId="27"/>
    <cellStyle name="xl34" xfId="28"/>
    <cellStyle name="xl35" xfId="10"/>
    <cellStyle name="xl36" xfId="11"/>
    <cellStyle name="xl37" xfId="12"/>
    <cellStyle name="xl38" xfId="29"/>
    <cellStyle name="xl39" xfId="13"/>
    <cellStyle name="xl40" xfId="14"/>
    <cellStyle name="xl41" xfId="15"/>
    <cellStyle name="xl42" xfId="16"/>
    <cellStyle name="xl43" xfId="30"/>
    <cellStyle name="xl44" xfId="31"/>
    <cellStyle name="xl45" xfId="32"/>
    <cellStyle name="xl46" xfId="33"/>
    <cellStyle name="Обычный" xfId="0" builtinId="0"/>
    <cellStyle name="Обычный 2" xfId="1"/>
    <cellStyle name="Обычный 3" xfId="2"/>
    <cellStyle name="Финансовый" xfId="3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tabSelected="1" view="pageBreakPreview" zoomScaleNormal="95" zoomScaleSheetLayoutView="100" zoomScalePageLayoutView="46" workbookViewId="0">
      <selection activeCell="J5" sqref="J5"/>
    </sheetView>
  </sheetViews>
  <sheetFormatPr defaultRowHeight="15" x14ac:dyDescent="0.25"/>
  <cols>
    <col min="1" max="1" width="6.28515625" customWidth="1"/>
    <col min="2" max="2" width="70.140625" customWidth="1"/>
    <col min="3" max="3" width="11.85546875" customWidth="1"/>
    <col min="4" max="4" width="17.42578125" customWidth="1"/>
    <col min="5" max="5" width="9.5703125" customWidth="1"/>
    <col min="6" max="6" width="14.28515625" customWidth="1"/>
    <col min="7" max="7" width="24.140625" customWidth="1"/>
    <col min="8" max="8" width="17.5703125" customWidth="1"/>
    <col min="9" max="9" width="16.7109375" customWidth="1"/>
    <col min="10" max="10" width="15.5703125" customWidth="1"/>
    <col min="11" max="11" width="16.85546875" customWidth="1"/>
    <col min="12" max="12" width="12.85546875" customWidth="1"/>
    <col min="13" max="13" width="16.28515625" customWidth="1"/>
    <col min="14" max="14" width="16.140625" customWidth="1"/>
  </cols>
  <sheetData>
    <row r="1" spans="1:13" ht="18.75" x14ac:dyDescent="0.3">
      <c r="A1" s="374" t="s">
        <v>203</v>
      </c>
      <c r="B1" s="374"/>
      <c r="C1" s="374"/>
      <c r="D1" s="374"/>
      <c r="E1" s="374"/>
      <c r="F1" s="374"/>
      <c r="G1" s="374"/>
      <c r="H1" s="374"/>
      <c r="I1" s="374"/>
      <c r="J1" s="374"/>
      <c r="K1" s="374"/>
      <c r="L1" s="374"/>
    </row>
    <row r="2" spans="1:13" ht="16.5" customHeight="1" x14ac:dyDescent="0.35">
      <c r="A2" s="375" t="s">
        <v>202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</row>
    <row r="3" spans="1:13" ht="16.5" customHeight="1" thickBot="1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71" t="s">
        <v>0</v>
      </c>
      <c r="L3" s="109"/>
    </row>
    <row r="4" spans="1:13" ht="28.5" customHeight="1" thickBot="1" x14ac:dyDescent="0.3">
      <c r="A4" s="74" t="s">
        <v>1</v>
      </c>
      <c r="B4" s="110" t="s">
        <v>2</v>
      </c>
      <c r="C4" s="75" t="s">
        <v>46</v>
      </c>
      <c r="D4" s="75" t="s">
        <v>3</v>
      </c>
      <c r="E4" s="75" t="s">
        <v>4</v>
      </c>
      <c r="F4" s="75" t="s">
        <v>20</v>
      </c>
      <c r="G4" s="75" t="s">
        <v>42</v>
      </c>
      <c r="H4" s="75" t="s">
        <v>28</v>
      </c>
      <c r="I4" s="203" t="s">
        <v>204</v>
      </c>
      <c r="J4" s="204" t="s">
        <v>205</v>
      </c>
      <c r="K4" s="75" t="s">
        <v>27</v>
      </c>
      <c r="L4" s="205" t="s">
        <v>5</v>
      </c>
    </row>
    <row r="5" spans="1:13" ht="12" customHeight="1" x14ac:dyDescent="0.25">
      <c r="A5" s="72">
        <v>1</v>
      </c>
      <c r="B5" s="73">
        <v>2</v>
      </c>
      <c r="C5" s="73">
        <v>3</v>
      </c>
      <c r="D5" s="73">
        <v>4</v>
      </c>
      <c r="E5" s="73">
        <v>5</v>
      </c>
      <c r="F5" s="73">
        <v>6</v>
      </c>
      <c r="G5" s="73">
        <v>7</v>
      </c>
      <c r="H5" s="73">
        <v>8</v>
      </c>
      <c r="I5" s="73">
        <v>9</v>
      </c>
      <c r="J5" s="73">
        <v>0</v>
      </c>
      <c r="K5" s="73">
        <v>11</v>
      </c>
      <c r="L5" s="202">
        <v>13</v>
      </c>
    </row>
    <row r="6" spans="1:13" ht="21.75" customHeight="1" x14ac:dyDescent="0.25">
      <c r="A6" s="49" t="s">
        <v>6</v>
      </c>
      <c r="B6" s="376" t="s">
        <v>7</v>
      </c>
      <c r="C6" s="377"/>
      <c r="D6" s="377"/>
      <c r="E6" s="377"/>
      <c r="F6" s="377"/>
      <c r="G6" s="377"/>
      <c r="H6" s="377"/>
      <c r="I6" s="377"/>
      <c r="J6" s="377"/>
      <c r="K6" s="377"/>
      <c r="L6" s="378"/>
      <c r="M6" s="39"/>
    </row>
    <row r="7" spans="1:13" ht="14.25" hidden="1" customHeight="1" thickBot="1" x14ac:dyDescent="0.3">
      <c r="A7" s="379" t="s">
        <v>55</v>
      </c>
      <c r="B7" s="380"/>
      <c r="C7" s="380"/>
      <c r="D7" s="380"/>
      <c r="E7" s="380"/>
      <c r="F7" s="380"/>
      <c r="G7" s="380"/>
      <c r="H7" s="380"/>
      <c r="I7" s="380"/>
      <c r="J7" s="380"/>
      <c r="K7" s="380"/>
      <c r="L7" s="70"/>
    </row>
    <row r="8" spans="1:13" ht="12.75" hidden="1" customHeight="1" x14ac:dyDescent="0.25">
      <c r="A8" s="141" t="s">
        <v>18</v>
      </c>
      <c r="B8" s="142" t="s">
        <v>26</v>
      </c>
      <c r="C8" s="179" t="s">
        <v>17</v>
      </c>
      <c r="D8" s="180" t="s">
        <v>44</v>
      </c>
      <c r="E8" s="181">
        <v>414</v>
      </c>
      <c r="F8" s="179" t="s">
        <v>47</v>
      </c>
      <c r="G8" s="182"/>
      <c r="H8" s="183">
        <f>H9</f>
        <v>0</v>
      </c>
      <c r="I8" s="183">
        <f>I9</f>
        <v>0</v>
      </c>
      <c r="J8" s="183">
        <f>J9</f>
        <v>0</v>
      </c>
      <c r="K8" s="183">
        <f>H8-I8</f>
        <v>0</v>
      </c>
      <c r="L8" s="69"/>
    </row>
    <row r="9" spans="1:13" ht="15" hidden="1" customHeight="1" x14ac:dyDescent="0.25">
      <c r="A9" s="149"/>
      <c r="B9" s="150"/>
      <c r="C9" s="66" t="s">
        <v>8</v>
      </c>
      <c r="D9" s="261" t="s">
        <v>117</v>
      </c>
      <c r="E9" s="67">
        <v>414</v>
      </c>
      <c r="F9" s="66" t="s">
        <v>45</v>
      </c>
      <c r="G9" s="262"/>
      <c r="H9" s="68">
        <v>0</v>
      </c>
      <c r="I9" s="68">
        <v>0</v>
      </c>
      <c r="J9" s="68">
        <v>0</v>
      </c>
      <c r="K9" s="68">
        <f>H9-I9</f>
        <v>0</v>
      </c>
      <c r="L9" s="69"/>
    </row>
    <row r="10" spans="1:13" ht="12.75" hidden="1" customHeight="1" x14ac:dyDescent="0.25">
      <c r="A10" s="147"/>
      <c r="B10" s="148" t="s">
        <v>104</v>
      </c>
      <c r="C10" s="143" t="s">
        <v>8</v>
      </c>
      <c r="D10" s="286" t="s">
        <v>117</v>
      </c>
      <c r="E10" s="144">
        <v>414</v>
      </c>
      <c r="F10" s="143" t="s">
        <v>45</v>
      </c>
      <c r="G10" s="143"/>
      <c r="H10" s="146">
        <v>0</v>
      </c>
      <c r="I10" s="146">
        <v>0</v>
      </c>
      <c r="J10" s="146">
        <v>0</v>
      </c>
      <c r="K10" s="146">
        <f>H10-I10</f>
        <v>0</v>
      </c>
      <c r="L10" s="69"/>
    </row>
    <row r="11" spans="1:13" ht="16.5" hidden="1" customHeight="1" x14ac:dyDescent="0.25">
      <c r="A11" s="147"/>
      <c r="B11" s="148"/>
      <c r="C11" s="143" t="s">
        <v>8</v>
      </c>
      <c r="D11" s="77" t="s">
        <v>37</v>
      </c>
      <c r="E11" s="144">
        <v>414</v>
      </c>
      <c r="F11" s="143" t="s">
        <v>45</v>
      </c>
      <c r="G11" s="145"/>
      <c r="H11" s="146">
        <v>0</v>
      </c>
      <c r="I11" s="146">
        <v>0</v>
      </c>
      <c r="J11" s="146">
        <v>0</v>
      </c>
      <c r="K11" s="146">
        <f>H11-I11</f>
        <v>0</v>
      </c>
      <c r="L11" s="69"/>
    </row>
    <row r="12" spans="1:13" ht="42.75" hidden="1" customHeight="1" x14ac:dyDescent="0.25">
      <c r="A12" s="141" t="s">
        <v>58</v>
      </c>
      <c r="B12" s="142" t="s">
        <v>59</v>
      </c>
      <c r="C12" s="179" t="s">
        <v>8</v>
      </c>
      <c r="D12" s="180" t="s">
        <v>44</v>
      </c>
      <c r="E12" s="181">
        <v>414</v>
      </c>
      <c r="F12" s="179" t="s">
        <v>47</v>
      </c>
      <c r="G12" s="182"/>
      <c r="H12" s="183">
        <f>H13+H15</f>
        <v>0</v>
      </c>
      <c r="I12" s="183">
        <f>I13+I15</f>
        <v>0</v>
      </c>
      <c r="J12" s="183">
        <f>J13+J15</f>
        <v>0</v>
      </c>
      <c r="K12" s="183">
        <f t="shared" ref="K12:K14" si="0">H12-I12</f>
        <v>0</v>
      </c>
      <c r="L12" s="69"/>
    </row>
    <row r="13" spans="1:13" ht="0.75" hidden="1" customHeight="1" x14ac:dyDescent="0.25">
      <c r="A13" s="149"/>
      <c r="B13" s="150"/>
      <c r="C13" s="66" t="s">
        <v>8</v>
      </c>
      <c r="D13" s="51" t="s">
        <v>105</v>
      </c>
      <c r="E13" s="67">
        <v>414</v>
      </c>
      <c r="F13" s="66" t="s">
        <v>106</v>
      </c>
      <c r="G13" s="66" t="s">
        <v>106</v>
      </c>
      <c r="H13" s="68">
        <f>H14</f>
        <v>0</v>
      </c>
      <c r="I13" s="68">
        <f>I14</f>
        <v>0</v>
      </c>
      <c r="J13" s="68">
        <v>0</v>
      </c>
      <c r="K13" s="68">
        <f t="shared" si="0"/>
        <v>0</v>
      </c>
      <c r="L13" s="69"/>
    </row>
    <row r="14" spans="1:13" ht="12.75" hidden="1" customHeight="1" x14ac:dyDescent="0.25">
      <c r="A14" s="46"/>
      <c r="B14" s="148" t="s">
        <v>104</v>
      </c>
      <c r="C14" s="33" t="s">
        <v>8</v>
      </c>
      <c r="D14" s="287" t="s">
        <v>105</v>
      </c>
      <c r="E14" s="78">
        <v>414</v>
      </c>
      <c r="F14" s="77" t="s">
        <v>106</v>
      </c>
      <c r="G14" s="77" t="s">
        <v>106</v>
      </c>
      <c r="H14" s="80">
        <v>0</v>
      </c>
      <c r="I14" s="80">
        <v>0</v>
      </c>
      <c r="J14" s="80">
        <v>0</v>
      </c>
      <c r="K14" s="79">
        <f t="shared" si="0"/>
        <v>0</v>
      </c>
      <c r="L14" s="45"/>
    </row>
    <row r="15" spans="1:13" s="152" customFormat="1" ht="18.75" hidden="1" customHeight="1" x14ac:dyDescent="0.25">
      <c r="A15" s="49"/>
      <c r="B15" s="153"/>
      <c r="C15" s="154" t="s">
        <v>8</v>
      </c>
      <c r="D15" s="51" t="s">
        <v>51</v>
      </c>
      <c r="E15" s="56">
        <v>414</v>
      </c>
      <c r="F15" s="51" t="s">
        <v>53</v>
      </c>
      <c r="G15" s="51" t="s">
        <v>54</v>
      </c>
      <c r="H15" s="52">
        <f>H16</f>
        <v>0</v>
      </c>
      <c r="I15" s="52">
        <f t="shared" ref="I15:J15" si="1">I16</f>
        <v>0</v>
      </c>
      <c r="J15" s="52">
        <f t="shared" si="1"/>
        <v>0</v>
      </c>
      <c r="K15" s="127">
        <f t="shared" ref="K15:K16" si="2">H15-I15</f>
        <v>0</v>
      </c>
      <c r="L15" s="151"/>
    </row>
    <row r="16" spans="1:13" ht="18" hidden="1" customHeight="1" x14ac:dyDescent="0.25">
      <c r="A16" s="46"/>
      <c r="B16" s="32" t="s">
        <v>52</v>
      </c>
      <c r="C16" s="33" t="s">
        <v>8</v>
      </c>
      <c r="D16" s="77" t="s">
        <v>51</v>
      </c>
      <c r="E16" s="78">
        <v>414</v>
      </c>
      <c r="F16" s="77" t="s">
        <v>53</v>
      </c>
      <c r="G16" s="77" t="s">
        <v>54</v>
      </c>
      <c r="H16" s="80"/>
      <c r="I16" s="80"/>
      <c r="J16" s="80"/>
      <c r="K16" s="79">
        <f t="shared" si="2"/>
        <v>0</v>
      </c>
      <c r="L16" s="45"/>
    </row>
    <row r="17" spans="1:12" ht="1.5" hidden="1" customHeight="1" x14ac:dyDescent="0.25">
      <c r="A17" s="48"/>
      <c r="B17" s="93" t="s">
        <v>57</v>
      </c>
      <c r="C17" s="35"/>
      <c r="D17" s="35"/>
      <c r="E17" s="35"/>
      <c r="F17" s="35"/>
      <c r="G17" s="35"/>
      <c r="H17" s="122">
        <f>H8+H12</f>
        <v>0</v>
      </c>
      <c r="I17" s="122">
        <f>I8+I12</f>
        <v>0</v>
      </c>
      <c r="J17" s="122">
        <f>J8+J12</f>
        <v>0</v>
      </c>
      <c r="K17" s="122">
        <f>H17-I17</f>
        <v>0</v>
      </c>
      <c r="L17" s="111"/>
    </row>
    <row r="18" spans="1:12" ht="18.75" customHeight="1" x14ac:dyDescent="0.25">
      <c r="A18" s="381" t="s">
        <v>124</v>
      </c>
      <c r="B18" s="382"/>
      <c r="C18" s="382"/>
      <c r="D18" s="382"/>
      <c r="E18" s="382"/>
      <c r="F18" s="382"/>
      <c r="G18" s="382"/>
      <c r="H18" s="382"/>
      <c r="I18" s="382"/>
      <c r="J18" s="382"/>
      <c r="K18" s="382"/>
      <c r="L18" s="45"/>
    </row>
    <row r="19" spans="1:12" ht="25.5" customHeight="1" x14ac:dyDescent="0.25">
      <c r="A19" s="54" t="s">
        <v>18</v>
      </c>
      <c r="B19" s="140" t="s">
        <v>29</v>
      </c>
      <c r="C19" s="190" t="s">
        <v>8</v>
      </c>
      <c r="D19" s="180" t="s">
        <v>99</v>
      </c>
      <c r="E19" s="190">
        <v>414</v>
      </c>
      <c r="F19" s="191" t="s">
        <v>47</v>
      </c>
      <c r="G19" s="192"/>
      <c r="H19" s="189">
        <f>H20</f>
        <v>5381490</v>
      </c>
      <c r="I19" s="189">
        <f>I20</f>
        <v>1185021.3999999999</v>
      </c>
      <c r="J19" s="189">
        <f>J20</f>
        <v>1185021.3999999999</v>
      </c>
      <c r="K19" s="189">
        <f>K20</f>
        <v>4196468.5999999996</v>
      </c>
      <c r="L19" s="45"/>
    </row>
    <row r="20" spans="1:12" s="117" customFormat="1" ht="20.25" customHeight="1" x14ac:dyDescent="0.25">
      <c r="A20" s="113"/>
      <c r="B20" s="114"/>
      <c r="C20" s="118" t="s">
        <v>8</v>
      </c>
      <c r="D20" s="120" t="s">
        <v>99</v>
      </c>
      <c r="E20" s="118">
        <v>414</v>
      </c>
      <c r="F20" s="118">
        <v>228</v>
      </c>
      <c r="G20" s="119"/>
      <c r="H20" s="115">
        <f>SUM(H21:H31)+H32+H33+H34+H35</f>
        <v>5381490</v>
      </c>
      <c r="I20" s="115">
        <f>SUM(I21:I31)+I32+I33+I34+I35</f>
        <v>1185021.3999999999</v>
      </c>
      <c r="J20" s="115">
        <f>SUM(J21:J31)+J32+J33+J34+J35</f>
        <v>1185021.3999999999</v>
      </c>
      <c r="K20" s="115">
        <f>SUM(K21:K31)+K32+K33+K34+K35</f>
        <v>4196468.5999999996</v>
      </c>
      <c r="L20" s="116"/>
    </row>
    <row r="21" spans="1:12" ht="21.75" hidden="1" customHeight="1" x14ac:dyDescent="0.25">
      <c r="A21" s="47"/>
      <c r="B21" s="83" t="s">
        <v>100</v>
      </c>
      <c r="C21" s="33" t="s">
        <v>8</v>
      </c>
      <c r="D21" s="77" t="s">
        <v>99</v>
      </c>
      <c r="E21" s="78">
        <v>414</v>
      </c>
      <c r="F21" s="78">
        <v>228</v>
      </c>
      <c r="G21" s="81"/>
      <c r="H21" s="84">
        <v>0</v>
      </c>
      <c r="I21" s="84">
        <v>0</v>
      </c>
      <c r="J21" s="84">
        <v>0</v>
      </c>
      <c r="K21" s="80">
        <f>H21-I21</f>
        <v>0</v>
      </c>
      <c r="L21" s="45"/>
    </row>
    <row r="22" spans="1:12" ht="0.75" hidden="1" customHeight="1" x14ac:dyDescent="0.25">
      <c r="A22" s="47"/>
      <c r="B22" s="83" t="s">
        <v>48</v>
      </c>
      <c r="C22" s="33" t="s">
        <v>8</v>
      </c>
      <c r="D22" s="77" t="s">
        <v>40</v>
      </c>
      <c r="E22" s="78">
        <v>414</v>
      </c>
      <c r="F22" s="78">
        <v>228</v>
      </c>
      <c r="G22" s="79"/>
      <c r="H22" s="84">
        <v>0</v>
      </c>
      <c r="I22" s="80">
        <v>0</v>
      </c>
      <c r="J22" s="80">
        <v>0</v>
      </c>
      <c r="K22" s="80">
        <f>H22-I22</f>
        <v>0</v>
      </c>
      <c r="L22" s="45"/>
    </row>
    <row r="23" spans="1:12" ht="15.75" hidden="1" customHeight="1" x14ac:dyDescent="0.25">
      <c r="A23" s="47"/>
      <c r="B23" s="83" t="s">
        <v>72</v>
      </c>
      <c r="C23" s="33" t="s">
        <v>8</v>
      </c>
      <c r="D23" s="77" t="s">
        <v>40</v>
      </c>
      <c r="E23" s="78">
        <v>414</v>
      </c>
      <c r="F23" s="78">
        <v>228</v>
      </c>
      <c r="G23" s="79"/>
      <c r="H23" s="84">
        <v>0</v>
      </c>
      <c r="I23" s="80">
        <v>0</v>
      </c>
      <c r="J23" s="80">
        <v>0</v>
      </c>
      <c r="K23" s="80">
        <f>H23-I23</f>
        <v>0</v>
      </c>
      <c r="L23" s="45"/>
    </row>
    <row r="24" spans="1:12" ht="16.5" hidden="1" customHeight="1" x14ac:dyDescent="0.25">
      <c r="A24" s="47"/>
      <c r="B24" s="83" t="s">
        <v>50</v>
      </c>
      <c r="C24" s="33" t="s">
        <v>8</v>
      </c>
      <c r="D24" s="77" t="s">
        <v>40</v>
      </c>
      <c r="E24" s="78">
        <v>414</v>
      </c>
      <c r="F24" s="78">
        <v>228</v>
      </c>
      <c r="G24" s="79"/>
      <c r="H24" s="84">
        <v>0</v>
      </c>
      <c r="I24" s="80">
        <v>0</v>
      </c>
      <c r="J24" s="80">
        <v>0</v>
      </c>
      <c r="K24" s="80">
        <f>H24-I24</f>
        <v>0</v>
      </c>
      <c r="L24" s="45"/>
    </row>
    <row r="25" spans="1:12" ht="11.25" hidden="1" customHeight="1" x14ac:dyDescent="0.25">
      <c r="A25" s="47"/>
      <c r="B25" s="83" t="s">
        <v>73</v>
      </c>
      <c r="C25" s="33" t="s">
        <v>8</v>
      </c>
      <c r="D25" s="77" t="s">
        <v>40</v>
      </c>
      <c r="E25" s="78">
        <v>414</v>
      </c>
      <c r="F25" s="78">
        <v>228</v>
      </c>
      <c r="G25" s="79"/>
      <c r="H25" s="84">
        <v>0</v>
      </c>
      <c r="I25" s="80">
        <v>0</v>
      </c>
      <c r="J25" s="80">
        <v>0</v>
      </c>
      <c r="K25" s="80">
        <f>H25-I25</f>
        <v>0</v>
      </c>
      <c r="L25" s="45"/>
    </row>
    <row r="26" spans="1:12" ht="18.75" hidden="1" customHeight="1" x14ac:dyDescent="0.25">
      <c r="A26" s="47"/>
      <c r="B26" s="83" t="s">
        <v>101</v>
      </c>
      <c r="C26" s="33" t="s">
        <v>8</v>
      </c>
      <c r="D26" s="77" t="s">
        <v>99</v>
      </c>
      <c r="E26" s="78">
        <v>414</v>
      </c>
      <c r="F26" s="78">
        <v>228</v>
      </c>
      <c r="G26" s="79"/>
      <c r="H26" s="84">
        <v>0</v>
      </c>
      <c r="I26" s="84">
        <v>0</v>
      </c>
      <c r="J26" s="84">
        <v>0</v>
      </c>
      <c r="K26" s="80">
        <f t="shared" ref="K26:K30" si="3">H26-I26</f>
        <v>0</v>
      </c>
      <c r="L26" s="45"/>
    </row>
    <row r="27" spans="1:12" ht="4.5" hidden="1" customHeight="1" x14ac:dyDescent="0.25">
      <c r="A27" s="47"/>
      <c r="B27" s="83" t="s">
        <v>74</v>
      </c>
      <c r="C27" s="33" t="s">
        <v>8</v>
      </c>
      <c r="D27" s="77" t="s">
        <v>99</v>
      </c>
      <c r="E27" s="78">
        <v>414</v>
      </c>
      <c r="F27" s="78">
        <v>228</v>
      </c>
      <c r="G27" s="79"/>
      <c r="H27" s="84">
        <v>0</v>
      </c>
      <c r="I27" s="80">
        <v>0</v>
      </c>
      <c r="J27" s="80">
        <v>0</v>
      </c>
      <c r="K27" s="80">
        <f t="shared" si="3"/>
        <v>0</v>
      </c>
      <c r="L27" s="45"/>
    </row>
    <row r="28" spans="1:12" ht="27.75" customHeight="1" x14ac:dyDescent="0.25">
      <c r="A28" s="47"/>
      <c r="B28" s="83" t="s">
        <v>157</v>
      </c>
      <c r="C28" s="33" t="s">
        <v>8</v>
      </c>
      <c r="D28" s="77" t="s">
        <v>99</v>
      </c>
      <c r="E28" s="78">
        <v>414</v>
      </c>
      <c r="F28" s="78">
        <v>228</v>
      </c>
      <c r="G28" s="79"/>
      <c r="H28" s="80">
        <v>1344318</v>
      </c>
      <c r="I28" s="80">
        <v>953392.9</v>
      </c>
      <c r="J28" s="80">
        <v>953392.9</v>
      </c>
      <c r="K28" s="80">
        <f t="shared" si="3"/>
        <v>390925.1</v>
      </c>
      <c r="L28" s="45"/>
    </row>
    <row r="29" spans="1:12" ht="18" customHeight="1" x14ac:dyDescent="0.25">
      <c r="A29" s="47"/>
      <c r="B29" s="83" t="s">
        <v>139</v>
      </c>
      <c r="C29" s="33" t="s">
        <v>8</v>
      </c>
      <c r="D29" s="77" t="s">
        <v>99</v>
      </c>
      <c r="E29" s="78">
        <v>414</v>
      </c>
      <c r="F29" s="78">
        <v>228</v>
      </c>
      <c r="G29" s="79"/>
      <c r="H29" s="84">
        <v>2000000</v>
      </c>
      <c r="I29" s="80">
        <v>0</v>
      </c>
      <c r="J29" s="80">
        <v>0</v>
      </c>
      <c r="K29" s="80">
        <f t="shared" si="3"/>
        <v>2000000</v>
      </c>
      <c r="L29" s="45"/>
    </row>
    <row r="30" spans="1:12" ht="25.5" customHeight="1" x14ac:dyDescent="0.25">
      <c r="A30" s="47"/>
      <c r="B30" s="83" t="s">
        <v>190</v>
      </c>
      <c r="C30" s="33" t="s">
        <v>8</v>
      </c>
      <c r="D30" s="77" t="s">
        <v>99</v>
      </c>
      <c r="E30" s="78">
        <v>414</v>
      </c>
      <c r="F30" s="78">
        <v>228</v>
      </c>
      <c r="G30" s="79"/>
      <c r="H30" s="84">
        <v>1514230</v>
      </c>
      <c r="I30" s="80">
        <v>0</v>
      </c>
      <c r="J30" s="80">
        <v>0</v>
      </c>
      <c r="K30" s="80">
        <f t="shared" si="3"/>
        <v>1514230</v>
      </c>
      <c r="L30" s="45"/>
    </row>
    <row r="31" spans="1:12" ht="0.75" hidden="1" customHeight="1" x14ac:dyDescent="0.25">
      <c r="A31" s="47"/>
      <c r="B31" s="83" t="s">
        <v>149</v>
      </c>
      <c r="C31" s="33" t="s">
        <v>8</v>
      </c>
      <c r="D31" s="77" t="s">
        <v>99</v>
      </c>
      <c r="E31" s="78">
        <v>414</v>
      </c>
      <c r="F31" s="78">
        <v>228</v>
      </c>
      <c r="G31" s="79"/>
      <c r="H31" s="80">
        <v>0</v>
      </c>
      <c r="I31" s="80">
        <v>0</v>
      </c>
      <c r="J31" s="80">
        <v>0</v>
      </c>
      <c r="K31" s="80">
        <f t="shared" ref="K31:K37" si="4">H31-I31</f>
        <v>0</v>
      </c>
      <c r="L31" s="45"/>
    </row>
    <row r="32" spans="1:12" ht="0.75" hidden="1" customHeight="1" x14ac:dyDescent="0.25">
      <c r="A32" s="47"/>
      <c r="B32" s="83" t="s">
        <v>153</v>
      </c>
      <c r="C32" s="33" t="s">
        <v>8</v>
      </c>
      <c r="D32" s="77" t="s">
        <v>99</v>
      </c>
      <c r="E32" s="78">
        <v>414</v>
      </c>
      <c r="F32" s="78">
        <v>228</v>
      </c>
      <c r="G32" s="79"/>
      <c r="H32" s="84">
        <v>0</v>
      </c>
      <c r="I32" s="84">
        <v>0</v>
      </c>
      <c r="J32" s="84">
        <v>0</v>
      </c>
      <c r="K32" s="80">
        <f t="shared" si="4"/>
        <v>0</v>
      </c>
      <c r="L32" s="45"/>
    </row>
    <row r="33" spans="1:13" ht="0.75" hidden="1" customHeight="1" x14ac:dyDescent="0.25">
      <c r="A33" s="47"/>
      <c r="B33" s="83" t="s">
        <v>150</v>
      </c>
      <c r="C33" s="33" t="s">
        <v>8</v>
      </c>
      <c r="D33" s="77" t="s">
        <v>99</v>
      </c>
      <c r="E33" s="78">
        <v>414</v>
      </c>
      <c r="F33" s="78">
        <v>228</v>
      </c>
      <c r="G33" s="79"/>
      <c r="H33" s="80">
        <v>0</v>
      </c>
      <c r="I33" s="80">
        <v>0</v>
      </c>
      <c r="J33" s="80">
        <v>0</v>
      </c>
      <c r="K33" s="80">
        <f t="shared" si="4"/>
        <v>0</v>
      </c>
      <c r="L33" s="45"/>
    </row>
    <row r="34" spans="1:13" ht="0.75" hidden="1" customHeight="1" x14ac:dyDescent="0.25">
      <c r="A34" s="47"/>
      <c r="B34" s="83" t="s">
        <v>152</v>
      </c>
      <c r="C34" s="33" t="s">
        <v>8</v>
      </c>
      <c r="D34" s="77" t="s">
        <v>99</v>
      </c>
      <c r="E34" s="78">
        <v>414</v>
      </c>
      <c r="F34" s="78">
        <v>228</v>
      </c>
      <c r="G34" s="79"/>
      <c r="H34" s="84">
        <v>0</v>
      </c>
      <c r="I34" s="84">
        <v>0</v>
      </c>
      <c r="J34" s="84">
        <v>0</v>
      </c>
      <c r="K34" s="80">
        <f t="shared" si="4"/>
        <v>0</v>
      </c>
      <c r="L34" s="45"/>
    </row>
    <row r="35" spans="1:13" ht="22.5" customHeight="1" x14ac:dyDescent="0.25">
      <c r="A35" s="47"/>
      <c r="B35" s="83" t="s">
        <v>111</v>
      </c>
      <c r="C35" s="33" t="s">
        <v>8</v>
      </c>
      <c r="D35" s="77" t="s">
        <v>99</v>
      </c>
      <c r="E35" s="78">
        <v>414</v>
      </c>
      <c r="F35" s="78">
        <v>228</v>
      </c>
      <c r="G35" s="79"/>
      <c r="H35" s="84">
        <v>522942</v>
      </c>
      <c r="I35" s="84">
        <v>231628.5</v>
      </c>
      <c r="J35" s="84">
        <v>231628.5</v>
      </c>
      <c r="K35" s="80">
        <f t="shared" si="4"/>
        <v>291313.5</v>
      </c>
      <c r="L35" s="45"/>
    </row>
    <row r="36" spans="1:13" ht="50.25" customHeight="1" x14ac:dyDescent="0.25">
      <c r="A36" s="184" t="s">
        <v>58</v>
      </c>
      <c r="B36" s="92" t="s">
        <v>75</v>
      </c>
      <c r="C36" s="180" t="s">
        <v>8</v>
      </c>
      <c r="D36" s="180" t="s">
        <v>44</v>
      </c>
      <c r="E36" s="190">
        <v>414</v>
      </c>
      <c r="F36" s="191" t="s">
        <v>47</v>
      </c>
      <c r="G36" s="87"/>
      <c r="H36" s="189">
        <f>H37+H40</f>
        <v>5994864.9199999999</v>
      </c>
      <c r="I36" s="189">
        <f t="shared" ref="I36:J36" si="5">I37+I40</f>
        <v>0</v>
      </c>
      <c r="J36" s="189">
        <f t="shared" si="5"/>
        <v>0</v>
      </c>
      <c r="K36" s="189">
        <f t="shared" si="4"/>
        <v>5994864.9199999999</v>
      </c>
      <c r="L36" s="45"/>
      <c r="M36" s="57"/>
    </row>
    <row r="37" spans="1:13" ht="33" hidden="1" customHeight="1" x14ac:dyDescent="0.25">
      <c r="A37" s="185"/>
      <c r="B37" s="357" t="s">
        <v>187</v>
      </c>
      <c r="C37" s="51" t="s">
        <v>8</v>
      </c>
      <c r="D37" s="341" t="s">
        <v>151</v>
      </c>
      <c r="E37" s="56">
        <v>414</v>
      </c>
      <c r="F37" s="299" t="s">
        <v>47</v>
      </c>
      <c r="G37" s="266"/>
      <c r="H37" s="52">
        <f>H38+H39</f>
        <v>0</v>
      </c>
      <c r="I37" s="52">
        <f t="shared" ref="I37:J37" si="6">I38+I39</f>
        <v>0</v>
      </c>
      <c r="J37" s="52">
        <f t="shared" si="6"/>
        <v>0</v>
      </c>
      <c r="K37" s="52">
        <f t="shared" si="4"/>
        <v>0</v>
      </c>
      <c r="L37" s="45"/>
      <c r="M37" s="57"/>
    </row>
    <row r="38" spans="1:13" ht="25.5" hidden="1" customHeight="1" x14ac:dyDescent="0.25">
      <c r="A38" s="48"/>
      <c r="B38" s="83" t="s">
        <v>152</v>
      </c>
      <c r="C38" s="77" t="s">
        <v>8</v>
      </c>
      <c r="D38" s="297" t="s">
        <v>151</v>
      </c>
      <c r="E38" s="78">
        <v>414</v>
      </c>
      <c r="F38" s="78" t="s">
        <v>154</v>
      </c>
      <c r="G38" s="78" t="s">
        <v>154</v>
      </c>
      <c r="H38" s="84">
        <v>0</v>
      </c>
      <c r="I38" s="80">
        <v>0</v>
      </c>
      <c r="J38" s="80">
        <v>0</v>
      </c>
      <c r="K38" s="80">
        <f t="shared" ref="K38:K43" si="7">H38-I38</f>
        <v>0</v>
      </c>
      <c r="L38" s="45"/>
      <c r="M38" s="57"/>
    </row>
    <row r="39" spans="1:13" ht="24.75" hidden="1" customHeight="1" x14ac:dyDescent="0.25">
      <c r="A39" s="295"/>
      <c r="B39" s="83" t="s">
        <v>153</v>
      </c>
      <c r="C39" s="77" t="s">
        <v>8</v>
      </c>
      <c r="D39" s="297" t="s">
        <v>151</v>
      </c>
      <c r="E39" s="298">
        <v>414</v>
      </c>
      <c r="F39" s="78" t="s">
        <v>155</v>
      </c>
      <c r="G39" s="78" t="s">
        <v>155</v>
      </c>
      <c r="H39" s="84">
        <v>0</v>
      </c>
      <c r="I39" s="296">
        <v>0</v>
      </c>
      <c r="J39" s="296">
        <v>0</v>
      </c>
      <c r="K39" s="296">
        <f>H39-I39</f>
        <v>0</v>
      </c>
      <c r="L39" s="45"/>
      <c r="M39" s="57"/>
    </row>
    <row r="40" spans="1:13" ht="24.75" customHeight="1" x14ac:dyDescent="0.25">
      <c r="A40" s="185"/>
      <c r="B40" s="357" t="s">
        <v>177</v>
      </c>
      <c r="C40" s="51" t="s">
        <v>8</v>
      </c>
      <c r="D40" s="341" t="s">
        <v>156</v>
      </c>
      <c r="E40" s="56">
        <v>414</v>
      </c>
      <c r="F40" s="299" t="s">
        <v>47</v>
      </c>
      <c r="G40" s="266"/>
      <c r="H40" s="52">
        <f>H42+H41</f>
        <v>5994864.9199999999</v>
      </c>
      <c r="I40" s="52">
        <f t="shared" ref="I40:J40" si="8">I42+I41</f>
        <v>0</v>
      </c>
      <c r="J40" s="52">
        <f t="shared" si="8"/>
        <v>0</v>
      </c>
      <c r="K40" s="343">
        <f t="shared" ref="K40:K42" si="9">H40-I40</f>
        <v>5994864.9199999999</v>
      </c>
      <c r="L40" s="45"/>
      <c r="M40" s="57"/>
    </row>
    <row r="41" spans="1:13" ht="24.75" customHeight="1" x14ac:dyDescent="0.25">
      <c r="A41" s="211"/>
      <c r="B41" s="83" t="s">
        <v>157</v>
      </c>
      <c r="C41" s="77" t="s">
        <v>8</v>
      </c>
      <c r="D41" s="342" t="s">
        <v>156</v>
      </c>
      <c r="E41" s="298">
        <v>414</v>
      </c>
      <c r="F41" s="358" t="s">
        <v>45</v>
      </c>
      <c r="G41" s="78"/>
      <c r="H41" s="80">
        <v>5846170</v>
      </c>
      <c r="I41" s="80">
        <v>0</v>
      </c>
      <c r="J41" s="80">
        <v>0</v>
      </c>
      <c r="K41" s="80">
        <f t="shared" si="9"/>
        <v>5846170</v>
      </c>
      <c r="L41" s="45"/>
      <c r="M41" s="57"/>
    </row>
    <row r="42" spans="1:13" ht="24.75" customHeight="1" x14ac:dyDescent="0.25">
      <c r="A42" s="295"/>
      <c r="B42" s="83" t="s">
        <v>157</v>
      </c>
      <c r="C42" s="77" t="s">
        <v>8</v>
      </c>
      <c r="D42" s="342" t="s">
        <v>156</v>
      </c>
      <c r="E42" s="298">
        <v>414</v>
      </c>
      <c r="F42" s="78" t="s">
        <v>123</v>
      </c>
      <c r="G42" s="78" t="s">
        <v>123</v>
      </c>
      <c r="H42" s="296">
        <v>148694.92000000001</v>
      </c>
      <c r="I42" s="296">
        <v>0</v>
      </c>
      <c r="J42" s="296">
        <v>0</v>
      </c>
      <c r="K42" s="296">
        <f t="shared" si="9"/>
        <v>148694.92000000001</v>
      </c>
      <c r="L42" s="45"/>
      <c r="M42" s="57"/>
    </row>
    <row r="43" spans="1:13" ht="64.5" customHeight="1" x14ac:dyDescent="0.25">
      <c r="A43" s="184" t="s">
        <v>137</v>
      </c>
      <c r="B43" s="92" t="s">
        <v>191</v>
      </c>
      <c r="C43" s="180" t="s">
        <v>65</v>
      </c>
      <c r="D43" s="180" t="s">
        <v>140</v>
      </c>
      <c r="E43" s="190">
        <v>466</v>
      </c>
      <c r="F43" s="191" t="s">
        <v>47</v>
      </c>
      <c r="G43" s="87"/>
      <c r="H43" s="340">
        <f>H44</f>
        <v>16360980</v>
      </c>
      <c r="I43" s="340">
        <f t="shared" ref="I43:J43" si="10">I44</f>
        <v>2119442.6</v>
      </c>
      <c r="J43" s="340">
        <f t="shared" si="10"/>
        <v>2119442.6</v>
      </c>
      <c r="K43" s="340">
        <f t="shared" si="7"/>
        <v>14241537.4</v>
      </c>
      <c r="L43" s="45"/>
      <c r="M43" s="57"/>
    </row>
    <row r="44" spans="1:13" ht="31.5" customHeight="1" x14ac:dyDescent="0.25">
      <c r="A44" s="185"/>
      <c r="B44" s="188"/>
      <c r="C44" s="51" t="s">
        <v>65</v>
      </c>
      <c r="D44" s="263" t="s">
        <v>140</v>
      </c>
      <c r="E44" s="56">
        <v>466</v>
      </c>
      <c r="F44" s="56">
        <v>286</v>
      </c>
      <c r="G44" s="339"/>
      <c r="H44" s="52">
        <f>H45+H46</f>
        <v>16360980</v>
      </c>
      <c r="I44" s="52">
        <f>I46</f>
        <v>2119442.6</v>
      </c>
      <c r="J44" s="52">
        <f t="shared" ref="J44" si="11">J46</f>
        <v>2119442.6</v>
      </c>
      <c r="K44" s="52">
        <f>H44-I44</f>
        <v>14241537.4</v>
      </c>
      <c r="L44" s="45"/>
      <c r="M44" s="57"/>
    </row>
    <row r="45" spans="1:13" ht="17.25" customHeight="1" x14ac:dyDescent="0.25">
      <c r="A45" s="211"/>
      <c r="B45" s="360" t="s">
        <v>192</v>
      </c>
      <c r="C45" s="77" t="s">
        <v>65</v>
      </c>
      <c r="D45" s="297" t="s">
        <v>140</v>
      </c>
      <c r="E45" s="78">
        <v>466</v>
      </c>
      <c r="F45" s="78">
        <v>286</v>
      </c>
      <c r="G45" s="359"/>
      <c r="H45" s="80">
        <v>1432330</v>
      </c>
      <c r="I45" s="80">
        <v>0</v>
      </c>
      <c r="J45" s="80">
        <v>0</v>
      </c>
      <c r="K45" s="80">
        <f>H45-I45</f>
        <v>1432330</v>
      </c>
      <c r="L45" s="45"/>
      <c r="M45" s="57"/>
    </row>
    <row r="46" spans="1:13" ht="29.25" customHeight="1" x14ac:dyDescent="0.25">
      <c r="A46" s="48"/>
      <c r="B46" s="83" t="s">
        <v>193</v>
      </c>
      <c r="C46" s="77" t="s">
        <v>65</v>
      </c>
      <c r="D46" s="297" t="s">
        <v>140</v>
      </c>
      <c r="E46" s="78">
        <v>466</v>
      </c>
      <c r="F46" s="78">
        <v>286</v>
      </c>
      <c r="G46" s="200"/>
      <c r="H46" s="80">
        <v>14928650</v>
      </c>
      <c r="I46" s="80">
        <v>2119442.6</v>
      </c>
      <c r="J46" s="80">
        <v>2119442.6</v>
      </c>
      <c r="K46" s="80">
        <f>H46-I46</f>
        <v>12809207.4</v>
      </c>
      <c r="L46" s="45"/>
      <c r="M46" s="57"/>
    </row>
    <row r="47" spans="1:13" x14ac:dyDescent="0.25">
      <c r="A47" s="48"/>
      <c r="B47" s="92" t="s">
        <v>60</v>
      </c>
      <c r="C47" s="36"/>
      <c r="D47" s="36"/>
      <c r="E47" s="37"/>
      <c r="F47" s="37"/>
      <c r="G47" s="38"/>
      <c r="H47" s="121">
        <f>H19+H36+H43</f>
        <v>27737334.920000002</v>
      </c>
      <c r="I47" s="121">
        <f t="shared" ref="I47:J47" si="12">I19+I36+I43</f>
        <v>3304464</v>
      </c>
      <c r="J47" s="121">
        <f t="shared" si="12"/>
        <v>3304464</v>
      </c>
      <c r="K47" s="121">
        <f>K19+K36</f>
        <v>10191333.52</v>
      </c>
      <c r="L47" s="45"/>
      <c r="M47" s="57"/>
    </row>
    <row r="48" spans="1:13" ht="18.75" customHeight="1" x14ac:dyDescent="0.25">
      <c r="A48" s="385" t="s">
        <v>125</v>
      </c>
      <c r="B48" s="386"/>
      <c r="C48" s="386"/>
      <c r="D48" s="386"/>
      <c r="E48" s="386"/>
      <c r="F48" s="386"/>
      <c r="G48" s="386"/>
      <c r="H48" s="386"/>
      <c r="I48" s="386"/>
      <c r="J48" s="386"/>
      <c r="K48" s="386"/>
      <c r="L48" s="45"/>
    </row>
    <row r="49" spans="1:13" ht="27.75" customHeight="1" x14ac:dyDescent="0.25">
      <c r="A49" s="134" t="s">
        <v>19</v>
      </c>
      <c r="B49" s="93" t="s">
        <v>30</v>
      </c>
      <c r="C49" s="136" t="s">
        <v>24</v>
      </c>
      <c r="D49" s="136" t="s">
        <v>44</v>
      </c>
      <c r="E49" s="136" t="s">
        <v>21</v>
      </c>
      <c r="F49" s="136" t="s">
        <v>47</v>
      </c>
      <c r="G49" s="193"/>
      <c r="H49" s="137">
        <f>H50+H56</f>
        <v>8829528.0099999998</v>
      </c>
      <c r="I49" s="137">
        <f t="shared" ref="I49:J49" si="13">I50+I56+I53</f>
        <v>862000</v>
      </c>
      <c r="J49" s="137">
        <f t="shared" si="13"/>
        <v>862000</v>
      </c>
      <c r="K49" s="137">
        <f t="shared" ref="K49:K58" si="14">H49-I49</f>
        <v>7967528.0099999998</v>
      </c>
      <c r="L49" s="45"/>
    </row>
    <row r="50" spans="1:13" ht="14.25" customHeight="1" x14ac:dyDescent="0.25">
      <c r="A50" s="128"/>
      <c r="B50" s="129"/>
      <c r="C50" s="130" t="s">
        <v>24</v>
      </c>
      <c r="D50" s="131" t="s">
        <v>142</v>
      </c>
      <c r="E50" s="130" t="s">
        <v>21</v>
      </c>
      <c r="F50" s="130" t="s">
        <v>45</v>
      </c>
      <c r="G50" s="132"/>
      <c r="H50" s="133">
        <f>H52+H51</f>
        <v>8829528.0099999998</v>
      </c>
      <c r="I50" s="133">
        <f>I52+I51</f>
        <v>862000</v>
      </c>
      <c r="J50" s="133">
        <f>J51+J52</f>
        <v>862000</v>
      </c>
      <c r="K50" s="133">
        <f>H50-I50</f>
        <v>7967528.0099999998</v>
      </c>
      <c r="L50" s="45"/>
    </row>
    <row r="51" spans="1:13" s="112" customFormat="1" ht="31.5" customHeight="1" x14ac:dyDescent="0.25">
      <c r="A51" s="61"/>
      <c r="B51" s="65" t="s">
        <v>89</v>
      </c>
      <c r="C51" s="156" t="s">
        <v>24</v>
      </c>
      <c r="D51" s="306" t="s">
        <v>142</v>
      </c>
      <c r="E51" s="156" t="s">
        <v>21</v>
      </c>
      <c r="F51" s="156" t="s">
        <v>45</v>
      </c>
      <c r="G51" s="63"/>
      <c r="H51" s="307">
        <v>2322409</v>
      </c>
      <c r="I51" s="307">
        <v>862000</v>
      </c>
      <c r="J51" s="307">
        <v>862000</v>
      </c>
      <c r="K51" s="307">
        <f t="shared" si="14"/>
        <v>1460409</v>
      </c>
      <c r="L51" s="111"/>
      <c r="M51" s="126"/>
    </row>
    <row r="52" spans="1:13" s="112" customFormat="1" ht="27" customHeight="1" x14ac:dyDescent="0.25">
      <c r="A52" s="61"/>
      <c r="B52" s="65" t="s">
        <v>143</v>
      </c>
      <c r="C52" s="156" t="s">
        <v>24</v>
      </c>
      <c r="D52" s="306" t="s">
        <v>142</v>
      </c>
      <c r="E52" s="156" t="s">
        <v>21</v>
      </c>
      <c r="F52" s="156" t="s">
        <v>45</v>
      </c>
      <c r="G52" s="63"/>
      <c r="H52" s="307">
        <v>6507119.0099999998</v>
      </c>
      <c r="I52" s="307">
        <v>0</v>
      </c>
      <c r="J52" s="307">
        <v>0</v>
      </c>
      <c r="K52" s="307">
        <f t="shared" si="14"/>
        <v>6507119.0099999998</v>
      </c>
      <c r="L52" s="111"/>
      <c r="M52" s="126"/>
    </row>
    <row r="53" spans="1:13" s="152" customFormat="1" ht="19.5" hidden="1" customHeight="1" x14ac:dyDescent="0.25">
      <c r="A53" s="128"/>
      <c r="B53" s="129"/>
      <c r="C53" s="130" t="s">
        <v>24</v>
      </c>
      <c r="D53" s="131" t="s">
        <v>39</v>
      </c>
      <c r="E53" s="130" t="s">
        <v>90</v>
      </c>
      <c r="F53" s="130" t="s">
        <v>47</v>
      </c>
      <c r="G53" s="132"/>
      <c r="H53" s="133">
        <f>H54</f>
        <v>0</v>
      </c>
      <c r="I53" s="133">
        <f>I54</f>
        <v>0</v>
      </c>
      <c r="J53" s="133">
        <f>J54</f>
        <v>0</v>
      </c>
      <c r="K53" s="133">
        <f t="shared" si="14"/>
        <v>0</v>
      </c>
      <c r="L53" s="111"/>
    </row>
    <row r="54" spans="1:13" s="112" customFormat="1" ht="33.75" hidden="1" customHeight="1" x14ac:dyDescent="0.25">
      <c r="A54" s="61"/>
      <c r="B54" s="65" t="s">
        <v>88</v>
      </c>
      <c r="C54" s="62" t="s">
        <v>24</v>
      </c>
      <c r="D54" s="85" t="s">
        <v>39</v>
      </c>
      <c r="E54" s="62" t="s">
        <v>90</v>
      </c>
      <c r="F54" s="62" t="s">
        <v>45</v>
      </c>
      <c r="G54" s="63"/>
      <c r="H54" s="86"/>
      <c r="I54" s="86">
        <v>0</v>
      </c>
      <c r="J54" s="86">
        <v>0</v>
      </c>
      <c r="K54" s="86">
        <f t="shared" si="14"/>
        <v>0</v>
      </c>
      <c r="L54" s="111"/>
      <c r="M54" s="126"/>
    </row>
    <row r="55" spans="1:13" s="112" customFormat="1" ht="15" hidden="1" customHeight="1" x14ac:dyDescent="0.25">
      <c r="A55" s="61"/>
      <c r="B55" s="65"/>
      <c r="C55" s="62" t="s">
        <v>24</v>
      </c>
      <c r="D55" s="85" t="s">
        <v>39</v>
      </c>
      <c r="E55" s="62" t="s">
        <v>21</v>
      </c>
      <c r="F55" s="62" t="s">
        <v>45</v>
      </c>
      <c r="G55" s="63"/>
      <c r="H55" s="86">
        <v>0</v>
      </c>
      <c r="I55" s="86">
        <v>0</v>
      </c>
      <c r="J55" s="86">
        <v>0</v>
      </c>
      <c r="K55" s="86">
        <v>0</v>
      </c>
      <c r="L55" s="111"/>
      <c r="M55" s="126"/>
    </row>
    <row r="56" spans="1:13" s="112" customFormat="1" ht="19.5" customHeight="1" x14ac:dyDescent="0.25">
      <c r="A56" s="128"/>
      <c r="B56" s="129"/>
      <c r="C56" s="130" t="s">
        <v>24</v>
      </c>
      <c r="D56" s="131" t="s">
        <v>144</v>
      </c>
      <c r="E56" s="130" t="s">
        <v>21</v>
      </c>
      <c r="F56" s="130" t="s">
        <v>47</v>
      </c>
      <c r="G56" s="132"/>
      <c r="H56" s="133">
        <f>H58+H57</f>
        <v>0</v>
      </c>
      <c r="I56" s="133">
        <f t="shared" ref="I56:K56" si="15">I58+I57</f>
        <v>0</v>
      </c>
      <c r="J56" s="133">
        <f t="shared" si="15"/>
        <v>0</v>
      </c>
      <c r="K56" s="133">
        <f t="shared" si="15"/>
        <v>0</v>
      </c>
      <c r="L56" s="111"/>
      <c r="M56" s="126"/>
    </row>
    <row r="57" spans="1:13" s="112" customFormat="1" ht="30" customHeight="1" x14ac:dyDescent="0.25">
      <c r="A57" s="61"/>
      <c r="B57" s="65" t="s">
        <v>147</v>
      </c>
      <c r="C57" s="156" t="s">
        <v>24</v>
      </c>
      <c r="D57" s="306" t="s">
        <v>144</v>
      </c>
      <c r="E57" s="156" t="s">
        <v>21</v>
      </c>
      <c r="F57" s="156" t="s">
        <v>145</v>
      </c>
      <c r="G57" s="156" t="s">
        <v>91</v>
      </c>
      <c r="H57" s="307">
        <v>0</v>
      </c>
      <c r="I57" s="307">
        <v>0</v>
      </c>
      <c r="J57" s="307">
        <v>0</v>
      </c>
      <c r="K57" s="307">
        <f t="shared" si="14"/>
        <v>0</v>
      </c>
      <c r="L57" s="111"/>
      <c r="M57" s="126"/>
    </row>
    <row r="58" spans="1:13" s="112" customFormat="1" ht="24.75" customHeight="1" x14ac:dyDescent="0.25">
      <c r="A58" s="61"/>
      <c r="B58" s="65" t="s">
        <v>146</v>
      </c>
      <c r="C58" s="156" t="s">
        <v>24</v>
      </c>
      <c r="D58" s="306" t="s">
        <v>144</v>
      </c>
      <c r="E58" s="156" t="s">
        <v>21</v>
      </c>
      <c r="F58" s="156" t="s">
        <v>148</v>
      </c>
      <c r="G58" s="156" t="s">
        <v>148</v>
      </c>
      <c r="H58" s="307">
        <v>0</v>
      </c>
      <c r="I58" s="307">
        <v>0</v>
      </c>
      <c r="J58" s="307">
        <v>0</v>
      </c>
      <c r="K58" s="307">
        <f t="shared" si="14"/>
        <v>0</v>
      </c>
      <c r="L58" s="111"/>
      <c r="M58" s="126"/>
    </row>
    <row r="59" spans="1:13" ht="25.5" customHeight="1" thickBot="1" x14ac:dyDescent="0.3">
      <c r="A59" s="236"/>
      <c r="B59" s="237" t="s">
        <v>61</v>
      </c>
      <c r="C59" s="238"/>
      <c r="D59" s="238"/>
      <c r="E59" s="238"/>
      <c r="F59" s="238"/>
      <c r="G59" s="239"/>
      <c r="H59" s="123">
        <f>H49</f>
        <v>8829528.0099999998</v>
      </c>
      <c r="I59" s="123">
        <f>I49</f>
        <v>862000</v>
      </c>
      <c r="J59" s="123">
        <f>J49</f>
        <v>862000</v>
      </c>
      <c r="K59" s="123">
        <f>H59-I59</f>
        <v>7967528.0099999998</v>
      </c>
      <c r="L59" s="45"/>
    </row>
    <row r="60" spans="1:13" ht="15.75" customHeight="1" x14ac:dyDescent="0.25">
      <c r="A60" s="397" t="s">
        <v>126</v>
      </c>
      <c r="B60" s="398"/>
      <c r="C60" s="398"/>
      <c r="D60" s="398"/>
      <c r="E60" s="398"/>
      <c r="F60" s="398"/>
      <c r="G60" s="398"/>
      <c r="H60" s="398"/>
      <c r="I60" s="398"/>
      <c r="J60" s="398"/>
      <c r="K60" s="399"/>
      <c r="L60" s="233"/>
    </row>
    <row r="61" spans="1:13" s="221" customFormat="1" ht="15.75" customHeight="1" x14ac:dyDescent="0.25">
      <c r="A61" s="241" t="s">
        <v>22</v>
      </c>
      <c r="B61" s="135" t="s">
        <v>158</v>
      </c>
      <c r="C61" s="136" t="s">
        <v>84</v>
      </c>
      <c r="D61" s="344" t="s">
        <v>44</v>
      </c>
      <c r="E61" s="136" t="s">
        <v>21</v>
      </c>
      <c r="F61" s="136" t="s">
        <v>47</v>
      </c>
      <c r="G61" s="220"/>
      <c r="H61" s="228">
        <f>H62+H65</f>
        <v>4289809.0999999996</v>
      </c>
      <c r="I61" s="228">
        <f>I62+I65</f>
        <v>1267704.52</v>
      </c>
      <c r="J61" s="228">
        <f>J62+J65</f>
        <v>1267704.52</v>
      </c>
      <c r="K61" s="242">
        <f>H61-I61</f>
        <v>3022104.5799999996</v>
      </c>
      <c r="L61" s="234"/>
    </row>
    <row r="62" spans="1:13" s="152" customFormat="1" ht="15.75" customHeight="1" x14ac:dyDescent="0.25">
      <c r="A62" s="243"/>
      <c r="B62" s="222"/>
      <c r="C62" s="223" t="s">
        <v>84</v>
      </c>
      <c r="D62" s="130" t="s">
        <v>107</v>
      </c>
      <c r="E62" s="223" t="s">
        <v>21</v>
      </c>
      <c r="F62" s="223" t="s">
        <v>45</v>
      </c>
      <c r="G62" s="230"/>
      <c r="H62" s="229">
        <f>H63+H64</f>
        <v>3289809.1</v>
      </c>
      <c r="I62" s="229">
        <f>I63+I64</f>
        <v>976357.92</v>
      </c>
      <c r="J62" s="229">
        <f>J63+J64</f>
        <v>976357.92</v>
      </c>
      <c r="K62" s="244">
        <f>H62-I62</f>
        <v>2313451.1800000002</v>
      </c>
      <c r="L62" s="234"/>
    </row>
    <row r="63" spans="1:13" s="112" customFormat="1" ht="24" customHeight="1" x14ac:dyDescent="0.25">
      <c r="A63" s="245"/>
      <c r="B63" s="225" t="s">
        <v>159</v>
      </c>
      <c r="C63" s="226" t="s">
        <v>84</v>
      </c>
      <c r="D63" s="156" t="s">
        <v>107</v>
      </c>
      <c r="E63" s="226" t="s">
        <v>21</v>
      </c>
      <c r="F63" s="226" t="s">
        <v>45</v>
      </c>
      <c r="G63" s="224"/>
      <c r="H63" s="227">
        <v>3288613.1</v>
      </c>
      <c r="I63" s="227">
        <v>975161.92</v>
      </c>
      <c r="J63" s="227">
        <v>975161.92</v>
      </c>
      <c r="K63" s="246">
        <f>H63-I63</f>
        <v>2313451.1800000002</v>
      </c>
      <c r="L63" s="234"/>
    </row>
    <row r="64" spans="1:13" s="112" customFormat="1" ht="21.75" customHeight="1" x14ac:dyDescent="0.25">
      <c r="A64" s="245"/>
      <c r="B64" s="225"/>
      <c r="C64" s="226"/>
      <c r="D64" s="156"/>
      <c r="E64" s="226"/>
      <c r="F64" s="226" t="s">
        <v>138</v>
      </c>
      <c r="G64" s="224"/>
      <c r="H64" s="227">
        <v>1196</v>
      </c>
      <c r="I64" s="227">
        <v>1196</v>
      </c>
      <c r="J64" s="227">
        <v>1196</v>
      </c>
      <c r="K64" s="246">
        <f t="shared" ref="K64" si="16">H64-I64</f>
        <v>0</v>
      </c>
      <c r="L64" s="234"/>
    </row>
    <row r="65" spans="1:13" s="152" customFormat="1" ht="16.5" customHeight="1" x14ac:dyDescent="0.25">
      <c r="A65" s="243"/>
      <c r="B65" s="231"/>
      <c r="C65" s="223" t="s">
        <v>84</v>
      </c>
      <c r="D65" s="130" t="s">
        <v>160</v>
      </c>
      <c r="E65" s="223" t="s">
        <v>21</v>
      </c>
      <c r="F65" s="223" t="s">
        <v>47</v>
      </c>
      <c r="G65" s="230"/>
      <c r="H65" s="229">
        <f>H66</f>
        <v>1000000</v>
      </c>
      <c r="I65" s="229">
        <f>I66</f>
        <v>291346.59999999998</v>
      </c>
      <c r="J65" s="229">
        <f>J66</f>
        <v>291346.59999999998</v>
      </c>
      <c r="K65" s="345">
        <f>H65-I65</f>
        <v>708653.4</v>
      </c>
      <c r="L65" s="234"/>
    </row>
    <row r="66" spans="1:13" s="112" customFormat="1" ht="33.75" customHeight="1" x14ac:dyDescent="0.25">
      <c r="A66" s="245"/>
      <c r="B66" s="225" t="s">
        <v>159</v>
      </c>
      <c r="C66" s="226" t="s">
        <v>84</v>
      </c>
      <c r="D66" s="156" t="s">
        <v>160</v>
      </c>
      <c r="E66" s="226" t="s">
        <v>21</v>
      </c>
      <c r="F66" s="226" t="s">
        <v>92</v>
      </c>
      <c r="G66" s="226" t="s">
        <v>200</v>
      </c>
      <c r="H66" s="227">
        <v>1000000</v>
      </c>
      <c r="I66" s="227">
        <v>291346.59999999998</v>
      </c>
      <c r="J66" s="227">
        <v>291346.59999999998</v>
      </c>
      <c r="K66" s="246">
        <f t="shared" ref="K66:K67" si="17">H66-I66</f>
        <v>708653.4</v>
      </c>
      <c r="L66" s="234"/>
    </row>
    <row r="67" spans="1:13" ht="15" customHeight="1" x14ac:dyDescent="0.25">
      <c r="A67" s="241" t="s">
        <v>129</v>
      </c>
      <c r="B67" s="135" t="s">
        <v>162</v>
      </c>
      <c r="C67" s="136" t="s">
        <v>49</v>
      </c>
      <c r="D67" s="136" t="s">
        <v>163</v>
      </c>
      <c r="E67" s="136" t="s">
        <v>21</v>
      </c>
      <c r="F67" s="136" t="s">
        <v>47</v>
      </c>
      <c r="G67" s="94"/>
      <c r="H67" s="361">
        <f>H68+H77</f>
        <v>1127717.48</v>
      </c>
      <c r="I67" s="361">
        <f t="shared" ref="I67:J67" si="18">I68+I77</f>
        <v>892771.68</v>
      </c>
      <c r="J67" s="361">
        <f t="shared" si="18"/>
        <v>892771.68</v>
      </c>
      <c r="K67" s="294">
        <f t="shared" si="17"/>
        <v>234945.79999999993</v>
      </c>
      <c r="L67" s="233"/>
    </row>
    <row r="68" spans="1:13" x14ac:dyDescent="0.25">
      <c r="A68" s="247"/>
      <c r="B68" s="138"/>
      <c r="C68" s="130" t="s">
        <v>49</v>
      </c>
      <c r="D68" s="346" t="s">
        <v>163</v>
      </c>
      <c r="E68" s="130" t="s">
        <v>21</v>
      </c>
      <c r="F68" s="130" t="s">
        <v>94</v>
      </c>
      <c r="G68" s="130" t="s">
        <v>94</v>
      </c>
      <c r="H68" s="362">
        <f>H69</f>
        <v>1127717.48</v>
      </c>
      <c r="I68" s="362">
        <f>I69</f>
        <v>892771.68</v>
      </c>
      <c r="J68" s="362">
        <f>J69</f>
        <v>892771.68</v>
      </c>
      <c r="K68" s="363">
        <f>K69</f>
        <v>234945.79999999993</v>
      </c>
      <c r="L68" s="233"/>
    </row>
    <row r="69" spans="1:13" ht="24.75" customHeight="1" x14ac:dyDescent="0.25">
      <c r="A69" s="248"/>
      <c r="B69" s="155" t="s">
        <v>108</v>
      </c>
      <c r="C69" s="156" t="s">
        <v>49</v>
      </c>
      <c r="D69" s="226" t="s">
        <v>163</v>
      </c>
      <c r="E69" s="156" t="s">
        <v>21</v>
      </c>
      <c r="F69" s="158" t="s">
        <v>94</v>
      </c>
      <c r="G69" s="158" t="s">
        <v>94</v>
      </c>
      <c r="H69" s="364">
        <v>1127717.48</v>
      </c>
      <c r="I69" s="364">
        <v>892771.68</v>
      </c>
      <c r="J69" s="364">
        <v>892771.68</v>
      </c>
      <c r="K69" s="365">
        <f t="shared" ref="K69:K80" si="19">H69-I69</f>
        <v>234945.79999999993</v>
      </c>
      <c r="L69" s="233"/>
    </row>
    <row r="70" spans="1:13" ht="24.75" customHeight="1" x14ac:dyDescent="0.25">
      <c r="A70" s="241" t="s">
        <v>199</v>
      </c>
      <c r="B70" s="135" t="s">
        <v>162</v>
      </c>
      <c r="C70" s="136" t="s">
        <v>49</v>
      </c>
      <c r="D70" s="344" t="s">
        <v>41</v>
      </c>
      <c r="E70" s="344" t="s">
        <v>21</v>
      </c>
      <c r="F70" s="316" t="s">
        <v>47</v>
      </c>
      <c r="G70" s="316"/>
      <c r="H70" s="368">
        <f>H71</f>
        <v>1940366.52</v>
      </c>
      <c r="I70" s="368">
        <f t="shared" ref="I70:J71" si="20">I71</f>
        <v>986314.22</v>
      </c>
      <c r="J70" s="368">
        <f t="shared" si="20"/>
        <v>986314.22</v>
      </c>
      <c r="K70" s="369">
        <f>H70-I70</f>
        <v>954052.3</v>
      </c>
      <c r="L70" s="233"/>
    </row>
    <row r="71" spans="1:13" ht="24.75" customHeight="1" x14ac:dyDescent="0.25">
      <c r="A71" s="367"/>
      <c r="B71" s="206"/>
      <c r="C71" s="130" t="s">
        <v>49</v>
      </c>
      <c r="D71" s="130" t="s">
        <v>41</v>
      </c>
      <c r="E71" s="130" t="s">
        <v>21</v>
      </c>
      <c r="F71" s="130" t="s">
        <v>45</v>
      </c>
      <c r="G71" s="130"/>
      <c r="H71" s="362">
        <f>H72</f>
        <v>1940366.52</v>
      </c>
      <c r="I71" s="362">
        <f t="shared" si="20"/>
        <v>986314.22</v>
      </c>
      <c r="J71" s="362">
        <f t="shared" si="20"/>
        <v>986314.22</v>
      </c>
      <c r="K71" s="362">
        <f>K72</f>
        <v>954052.3</v>
      </c>
      <c r="L71" s="233"/>
    </row>
    <row r="72" spans="1:13" ht="22.5" customHeight="1" x14ac:dyDescent="0.25">
      <c r="A72" s="250"/>
      <c r="B72" s="155" t="s">
        <v>108</v>
      </c>
      <c r="C72" s="156" t="s">
        <v>49</v>
      </c>
      <c r="D72" s="156" t="s">
        <v>41</v>
      </c>
      <c r="E72" s="156" t="s">
        <v>21</v>
      </c>
      <c r="F72" s="156" t="s">
        <v>45</v>
      </c>
      <c r="G72" s="158"/>
      <c r="H72" s="364">
        <v>1940366.52</v>
      </c>
      <c r="I72" s="364">
        <v>986314.22</v>
      </c>
      <c r="J72" s="364">
        <v>986314.22</v>
      </c>
      <c r="K72" s="366">
        <f>H72-I72</f>
        <v>954052.3</v>
      </c>
      <c r="L72" s="233"/>
    </row>
    <row r="73" spans="1:13" ht="20.25" hidden="1" customHeight="1" x14ac:dyDescent="0.25">
      <c r="A73" s="250"/>
      <c r="B73" s="206"/>
      <c r="C73" s="232" t="s">
        <v>49</v>
      </c>
      <c r="D73" s="232" t="s">
        <v>93</v>
      </c>
      <c r="E73" s="232" t="s">
        <v>21</v>
      </c>
      <c r="F73" s="130" t="s">
        <v>47</v>
      </c>
      <c r="G73" s="208"/>
      <c r="H73" s="139">
        <f>H74+H75</f>
        <v>0</v>
      </c>
      <c r="I73" s="139">
        <f t="shared" ref="I73:J73" si="21">I74+I75</f>
        <v>0</v>
      </c>
      <c r="J73" s="139">
        <f t="shared" si="21"/>
        <v>0</v>
      </c>
      <c r="K73" s="249">
        <f t="shared" ref="K73:K77" si="22">H73-I73</f>
        <v>0</v>
      </c>
      <c r="L73" s="233"/>
    </row>
    <row r="74" spans="1:13" ht="30" hidden="1" customHeight="1" x14ac:dyDescent="0.25">
      <c r="A74" s="250"/>
      <c r="B74" s="155" t="s">
        <v>85</v>
      </c>
      <c r="C74" s="158" t="s">
        <v>49</v>
      </c>
      <c r="D74" s="158" t="s">
        <v>93</v>
      </c>
      <c r="E74" s="158" t="s">
        <v>21</v>
      </c>
      <c r="F74" s="156" t="s">
        <v>86</v>
      </c>
      <c r="G74" s="156"/>
      <c r="H74" s="157">
        <v>0</v>
      </c>
      <c r="I74" s="157">
        <v>0</v>
      </c>
      <c r="J74" s="157">
        <v>0</v>
      </c>
      <c r="K74" s="249">
        <f t="shared" si="22"/>
        <v>0</v>
      </c>
      <c r="L74" s="233"/>
    </row>
    <row r="75" spans="1:13" ht="30" hidden="1" customHeight="1" x14ac:dyDescent="0.25">
      <c r="A75" s="250"/>
      <c r="B75" s="155" t="s">
        <v>85</v>
      </c>
      <c r="C75" s="158" t="s">
        <v>49</v>
      </c>
      <c r="D75" s="158" t="s">
        <v>93</v>
      </c>
      <c r="E75" s="158" t="s">
        <v>21</v>
      </c>
      <c r="F75" s="158" t="s">
        <v>94</v>
      </c>
      <c r="G75" s="158" t="s">
        <v>94</v>
      </c>
      <c r="H75" s="157">
        <v>0</v>
      </c>
      <c r="I75" s="157">
        <v>0</v>
      </c>
      <c r="J75" s="157">
        <v>0</v>
      </c>
      <c r="K75" s="249">
        <f t="shared" si="22"/>
        <v>0</v>
      </c>
      <c r="L75" s="233"/>
    </row>
    <row r="76" spans="1:13" s="152" customFormat="1" ht="30" hidden="1" customHeight="1" x14ac:dyDescent="0.25">
      <c r="A76" s="250"/>
      <c r="B76" s="210"/>
      <c r="C76" s="232" t="s">
        <v>49</v>
      </c>
      <c r="D76" s="232" t="s">
        <v>95</v>
      </c>
      <c r="E76" s="232" t="s">
        <v>21</v>
      </c>
      <c r="F76" s="232" t="s">
        <v>47</v>
      </c>
      <c r="G76" s="232"/>
      <c r="H76" s="139">
        <f>H78</f>
        <v>0</v>
      </c>
      <c r="I76" s="139">
        <f>I78</f>
        <v>0</v>
      </c>
      <c r="J76" s="139">
        <f>J78</f>
        <v>0</v>
      </c>
      <c r="K76" s="249">
        <f t="shared" si="22"/>
        <v>0</v>
      </c>
      <c r="L76" s="234"/>
    </row>
    <row r="77" spans="1:13" s="152" customFormat="1" ht="0.75" hidden="1" customHeight="1" x14ac:dyDescent="0.25">
      <c r="A77" s="300"/>
      <c r="B77" s="210"/>
      <c r="C77" s="130" t="s">
        <v>49</v>
      </c>
      <c r="D77" s="130" t="s">
        <v>127</v>
      </c>
      <c r="E77" s="130" t="s">
        <v>21</v>
      </c>
      <c r="F77" s="130" t="s">
        <v>94</v>
      </c>
      <c r="G77" s="130" t="s">
        <v>94</v>
      </c>
      <c r="H77" s="139">
        <f>H78</f>
        <v>0</v>
      </c>
      <c r="I77" s="139">
        <f t="shared" ref="I77:J77" si="23">I78</f>
        <v>0</v>
      </c>
      <c r="J77" s="139">
        <f t="shared" si="23"/>
        <v>0</v>
      </c>
      <c r="K77" s="251">
        <f t="shared" si="22"/>
        <v>0</v>
      </c>
      <c r="L77" s="234"/>
    </row>
    <row r="78" spans="1:13" ht="1.5" hidden="1" customHeight="1" x14ac:dyDescent="0.25">
      <c r="A78" s="250"/>
      <c r="B78" s="155" t="s">
        <v>108</v>
      </c>
      <c r="C78" s="158" t="s">
        <v>49</v>
      </c>
      <c r="D78" s="158" t="s">
        <v>127</v>
      </c>
      <c r="E78" s="158" t="s">
        <v>21</v>
      </c>
      <c r="F78" s="158" t="s">
        <v>94</v>
      </c>
      <c r="G78" s="158" t="s">
        <v>94</v>
      </c>
      <c r="H78" s="157">
        <v>0</v>
      </c>
      <c r="I78" s="157">
        <v>0</v>
      </c>
      <c r="J78" s="157">
        <v>0</v>
      </c>
      <c r="K78" s="252">
        <f>H78-I78</f>
        <v>0</v>
      </c>
      <c r="L78" s="233"/>
    </row>
    <row r="79" spans="1:13" ht="16.5" hidden="1" customHeight="1" x14ac:dyDescent="0.25">
      <c r="A79" s="250"/>
      <c r="B79" s="293"/>
      <c r="C79" s="158"/>
      <c r="D79" s="158"/>
      <c r="E79" s="158"/>
      <c r="F79" s="158"/>
      <c r="G79" s="158"/>
      <c r="H79" s="157"/>
      <c r="I79" s="157"/>
      <c r="J79" s="157"/>
      <c r="K79" s="252"/>
      <c r="L79" s="233"/>
    </row>
    <row r="80" spans="1:13" ht="26.25" customHeight="1" x14ac:dyDescent="0.25">
      <c r="A80" s="253"/>
      <c r="B80" s="100" t="s">
        <v>56</v>
      </c>
      <c r="C80" s="101"/>
      <c r="D80" s="101"/>
      <c r="E80" s="101"/>
      <c r="F80" s="102"/>
      <c r="G80" s="103"/>
      <c r="H80" s="123">
        <f>H61+H67+H70</f>
        <v>7357893.0999999996</v>
      </c>
      <c r="I80" s="123">
        <f>I61+I67+I70</f>
        <v>3146790.42</v>
      </c>
      <c r="J80" s="123">
        <f>J61+J67+J70</f>
        <v>3146790.42</v>
      </c>
      <c r="K80" s="254">
        <f t="shared" si="19"/>
        <v>4211102.68</v>
      </c>
      <c r="L80" s="233"/>
      <c r="M80" s="124"/>
    </row>
    <row r="81" spans="1:13" ht="26.25" customHeight="1" x14ac:dyDescent="0.25">
      <c r="A81" s="400" t="s">
        <v>128</v>
      </c>
      <c r="B81" s="401"/>
      <c r="C81" s="401"/>
      <c r="D81" s="401"/>
      <c r="E81" s="401"/>
      <c r="F81" s="401"/>
      <c r="G81" s="401"/>
      <c r="H81" s="401"/>
      <c r="I81" s="401"/>
      <c r="J81" s="401"/>
      <c r="K81" s="402"/>
      <c r="L81" s="233"/>
      <c r="M81" s="124"/>
    </row>
    <row r="82" spans="1:13" s="221" customFormat="1" ht="26.25" customHeight="1" x14ac:dyDescent="0.25">
      <c r="A82" s="273" t="s">
        <v>23</v>
      </c>
      <c r="B82" s="274" t="s">
        <v>164</v>
      </c>
      <c r="C82" s="136" t="s">
        <v>113</v>
      </c>
      <c r="D82" s="136" t="s">
        <v>44</v>
      </c>
      <c r="E82" s="136" t="s">
        <v>21</v>
      </c>
      <c r="F82" s="136" t="s">
        <v>47</v>
      </c>
      <c r="G82" s="270"/>
      <c r="H82" s="283">
        <f>H83+H90</f>
        <v>302199989.32999998</v>
      </c>
      <c r="I82" s="283">
        <f t="shared" ref="I82:J82" si="24">I83+I90</f>
        <v>114791268.14</v>
      </c>
      <c r="J82" s="283">
        <f t="shared" si="24"/>
        <v>114791268.14</v>
      </c>
      <c r="K82" s="283">
        <f t="shared" ref="K82:K89" si="25">H82-I82</f>
        <v>187408721.19</v>
      </c>
      <c r="L82" s="272"/>
      <c r="M82" s="271"/>
    </row>
    <row r="83" spans="1:13" s="152" customFormat="1" ht="25.5" customHeight="1" x14ac:dyDescent="0.25">
      <c r="A83" s="267"/>
      <c r="B83" s="275"/>
      <c r="C83" s="223" t="s">
        <v>113</v>
      </c>
      <c r="D83" s="223" t="s">
        <v>115</v>
      </c>
      <c r="E83" s="223" t="s">
        <v>21</v>
      </c>
      <c r="F83" s="223" t="s">
        <v>47</v>
      </c>
      <c r="G83" s="276"/>
      <c r="H83" s="284">
        <f>H84+H87+H85+H86+H88+H89</f>
        <v>299987452.26999998</v>
      </c>
      <c r="I83" s="284">
        <f>I84+I87+I85+I86+I88+I89</f>
        <v>112838346.23999999</v>
      </c>
      <c r="J83" s="284">
        <f>J84+J87+J85+J86+J88+J89</f>
        <v>112838346.23999999</v>
      </c>
      <c r="K83" s="284">
        <f t="shared" si="25"/>
        <v>187149106.02999997</v>
      </c>
      <c r="L83" s="272"/>
      <c r="M83" s="277"/>
    </row>
    <row r="84" spans="1:13" ht="26.25" hidden="1" customHeight="1" x14ac:dyDescent="0.25">
      <c r="A84" s="268"/>
      <c r="B84" s="278" t="s">
        <v>114</v>
      </c>
      <c r="C84" s="301" t="s">
        <v>113</v>
      </c>
      <c r="D84" s="301" t="s">
        <v>115</v>
      </c>
      <c r="E84" s="226" t="s">
        <v>21</v>
      </c>
      <c r="F84" s="226" t="s">
        <v>45</v>
      </c>
      <c r="G84" s="269"/>
      <c r="H84" s="281">
        <v>0</v>
      </c>
      <c r="I84" s="281">
        <v>0</v>
      </c>
      <c r="J84" s="281">
        <v>0</v>
      </c>
      <c r="K84" s="282">
        <f t="shared" si="25"/>
        <v>0</v>
      </c>
      <c r="L84" s="233"/>
      <c r="M84" s="124"/>
    </row>
    <row r="85" spans="1:13" ht="26.25" customHeight="1" x14ac:dyDescent="0.25">
      <c r="A85" s="268"/>
      <c r="B85" s="278" t="s">
        <v>167</v>
      </c>
      <c r="C85" s="301" t="s">
        <v>113</v>
      </c>
      <c r="D85" s="301" t="s">
        <v>115</v>
      </c>
      <c r="E85" s="226" t="s">
        <v>21</v>
      </c>
      <c r="F85" s="226" t="s">
        <v>45</v>
      </c>
      <c r="G85" s="269"/>
      <c r="H85" s="281">
        <f>1992016+261100</f>
        <v>2253116</v>
      </c>
      <c r="I85" s="281">
        <f>562211.86+261100</f>
        <v>823311.86</v>
      </c>
      <c r="J85" s="281">
        <v>823311.86</v>
      </c>
      <c r="K85" s="282">
        <f t="shared" si="25"/>
        <v>1429804.1400000001</v>
      </c>
      <c r="L85" s="233"/>
      <c r="M85" s="124"/>
    </row>
    <row r="86" spans="1:13" ht="0.75" hidden="1" customHeight="1" x14ac:dyDescent="0.25">
      <c r="A86" s="268"/>
      <c r="B86" s="278" t="s">
        <v>120</v>
      </c>
      <c r="C86" s="301" t="s">
        <v>113</v>
      </c>
      <c r="D86" s="301" t="s">
        <v>115</v>
      </c>
      <c r="E86" s="226" t="s">
        <v>21</v>
      </c>
      <c r="F86" s="226" t="s">
        <v>45</v>
      </c>
      <c r="G86" s="269"/>
      <c r="H86" s="281">
        <v>0</v>
      </c>
      <c r="I86" s="281">
        <v>0</v>
      </c>
      <c r="J86" s="281">
        <v>0</v>
      </c>
      <c r="K86" s="282">
        <f t="shared" si="25"/>
        <v>0</v>
      </c>
      <c r="L86" s="233"/>
      <c r="M86" s="124"/>
    </row>
    <row r="87" spans="1:13" ht="16.5" hidden="1" customHeight="1" x14ac:dyDescent="0.25">
      <c r="A87" s="268"/>
      <c r="B87" s="278" t="s">
        <v>134</v>
      </c>
      <c r="C87" s="301" t="s">
        <v>113</v>
      </c>
      <c r="D87" s="301" t="s">
        <v>115</v>
      </c>
      <c r="E87" s="226" t="s">
        <v>21</v>
      </c>
      <c r="F87" s="226" t="s">
        <v>138</v>
      </c>
      <c r="G87" s="269"/>
      <c r="H87" s="281">
        <v>0</v>
      </c>
      <c r="I87" s="281">
        <v>0</v>
      </c>
      <c r="J87" s="281">
        <v>0</v>
      </c>
      <c r="K87" s="282">
        <f t="shared" si="25"/>
        <v>0</v>
      </c>
      <c r="L87" s="233"/>
      <c r="M87" s="124"/>
    </row>
    <row r="88" spans="1:13" ht="27" customHeight="1" x14ac:dyDescent="0.25">
      <c r="A88" s="268"/>
      <c r="B88" s="278" t="s">
        <v>141</v>
      </c>
      <c r="C88" s="301" t="s">
        <v>113</v>
      </c>
      <c r="D88" s="301" t="s">
        <v>115</v>
      </c>
      <c r="E88" s="226" t="s">
        <v>21</v>
      </c>
      <c r="F88" s="226" t="s">
        <v>45</v>
      </c>
      <c r="G88" s="269"/>
      <c r="H88" s="281">
        <v>297734336.26999998</v>
      </c>
      <c r="I88" s="281">
        <v>112015034.38</v>
      </c>
      <c r="J88" s="281">
        <v>112015034.38</v>
      </c>
      <c r="K88" s="282">
        <f t="shared" si="25"/>
        <v>185719301.88999999</v>
      </c>
      <c r="L88" s="233"/>
      <c r="M88" s="124"/>
    </row>
    <row r="89" spans="1:13" ht="26.25" hidden="1" customHeight="1" x14ac:dyDescent="0.25">
      <c r="A89" s="268"/>
      <c r="B89" s="278" t="s">
        <v>141</v>
      </c>
      <c r="C89" s="301" t="s">
        <v>113</v>
      </c>
      <c r="D89" s="301" t="s">
        <v>115</v>
      </c>
      <c r="E89" s="226" t="s">
        <v>21</v>
      </c>
      <c r="F89" s="226" t="s">
        <v>86</v>
      </c>
      <c r="G89" s="269"/>
      <c r="H89" s="281">
        <v>0</v>
      </c>
      <c r="I89" s="281">
        <v>0</v>
      </c>
      <c r="J89" s="281">
        <v>0</v>
      </c>
      <c r="K89" s="282">
        <f t="shared" si="25"/>
        <v>0</v>
      </c>
      <c r="L89" s="233"/>
      <c r="M89" s="124"/>
    </row>
    <row r="90" spans="1:13" ht="26.25" customHeight="1" x14ac:dyDescent="0.25">
      <c r="A90" s="267"/>
      <c r="B90" s="275" t="s">
        <v>184</v>
      </c>
      <c r="C90" s="223" t="s">
        <v>113</v>
      </c>
      <c r="D90" s="223" t="s">
        <v>165</v>
      </c>
      <c r="E90" s="223" t="s">
        <v>21</v>
      </c>
      <c r="F90" s="223" t="s">
        <v>166</v>
      </c>
      <c r="G90" s="302" t="s">
        <v>166</v>
      </c>
      <c r="H90" s="284">
        <f>H91</f>
        <v>2212537.06</v>
      </c>
      <c r="I90" s="284">
        <f t="shared" ref="I90:J90" si="26">I91</f>
        <v>1952921.9</v>
      </c>
      <c r="J90" s="284">
        <f t="shared" si="26"/>
        <v>1952921.9</v>
      </c>
      <c r="K90" s="284">
        <f t="shared" ref="K90:K91" si="27">H90-I90</f>
        <v>259615.16000000015</v>
      </c>
      <c r="L90" s="233"/>
      <c r="M90" s="124"/>
    </row>
    <row r="91" spans="1:13" ht="26.25" customHeight="1" x14ac:dyDescent="0.25">
      <c r="A91" s="268"/>
      <c r="B91" s="278" t="s">
        <v>167</v>
      </c>
      <c r="C91" s="301" t="s">
        <v>113</v>
      </c>
      <c r="D91" s="226" t="s">
        <v>165</v>
      </c>
      <c r="E91" s="226" t="s">
        <v>21</v>
      </c>
      <c r="F91" s="226" t="s">
        <v>166</v>
      </c>
      <c r="G91" s="226" t="s">
        <v>166</v>
      </c>
      <c r="H91" s="281">
        <v>2212537.06</v>
      </c>
      <c r="I91" s="281">
        <v>1952921.9</v>
      </c>
      <c r="J91" s="281">
        <v>1952921.9</v>
      </c>
      <c r="K91" s="303">
        <f t="shared" si="27"/>
        <v>259615.16000000015</v>
      </c>
      <c r="L91" s="233"/>
      <c r="M91" s="124"/>
    </row>
    <row r="92" spans="1:13" ht="26.25" customHeight="1" x14ac:dyDescent="0.25">
      <c r="A92" s="273" t="s">
        <v>83</v>
      </c>
      <c r="B92" s="274" t="s">
        <v>112</v>
      </c>
      <c r="C92" s="279" t="s">
        <v>135</v>
      </c>
      <c r="D92" s="136" t="s">
        <v>44</v>
      </c>
      <c r="E92" s="136" t="s">
        <v>21</v>
      </c>
      <c r="F92" s="136" t="s">
        <v>21</v>
      </c>
      <c r="G92" s="280"/>
      <c r="H92" s="291">
        <f>H93+H95</f>
        <v>134572991.37</v>
      </c>
      <c r="I92" s="291">
        <f t="shared" ref="I92:J92" si="28">I93+I95</f>
        <v>86488758.719999999</v>
      </c>
      <c r="J92" s="291">
        <f t="shared" si="28"/>
        <v>86488758.719999999</v>
      </c>
      <c r="K92" s="292">
        <f t="shared" ref="K92:K94" si="29">H92-I92</f>
        <v>48084232.650000006</v>
      </c>
      <c r="L92" s="233"/>
      <c r="M92" s="124"/>
    </row>
    <row r="93" spans="1:13" ht="26.25" customHeight="1" x14ac:dyDescent="0.25">
      <c r="A93" s="267"/>
      <c r="B93" s="354" t="s">
        <v>182</v>
      </c>
      <c r="C93" s="288" t="s">
        <v>135</v>
      </c>
      <c r="D93" s="288" t="s">
        <v>118</v>
      </c>
      <c r="E93" s="288" t="s">
        <v>21</v>
      </c>
      <c r="F93" s="288" t="s">
        <v>47</v>
      </c>
      <c r="G93" s="289"/>
      <c r="H93" s="290">
        <f>H94</f>
        <v>5000000</v>
      </c>
      <c r="I93" s="290">
        <f>I94</f>
        <v>588533.88</v>
      </c>
      <c r="J93" s="290">
        <f>J94</f>
        <v>588533.88</v>
      </c>
      <c r="K93" s="284">
        <f t="shared" si="29"/>
        <v>4411466.12</v>
      </c>
      <c r="L93" s="233"/>
      <c r="M93" s="124"/>
    </row>
    <row r="94" spans="1:13" ht="26.25" customHeight="1" x14ac:dyDescent="0.25">
      <c r="A94" s="268"/>
      <c r="B94" s="278" t="s">
        <v>119</v>
      </c>
      <c r="C94" s="304" t="s">
        <v>135</v>
      </c>
      <c r="D94" s="304" t="s">
        <v>118</v>
      </c>
      <c r="E94" s="305" t="s">
        <v>21</v>
      </c>
      <c r="F94" s="305" t="s">
        <v>45</v>
      </c>
      <c r="G94" s="269"/>
      <c r="H94" s="281">
        <v>5000000</v>
      </c>
      <c r="I94" s="281">
        <v>588533.88</v>
      </c>
      <c r="J94" s="281">
        <v>588533.88</v>
      </c>
      <c r="K94" s="282">
        <f t="shared" si="29"/>
        <v>4411466.12</v>
      </c>
      <c r="L94" s="233"/>
      <c r="M94" s="124"/>
    </row>
    <row r="95" spans="1:13" ht="26.25" customHeight="1" x14ac:dyDescent="0.25">
      <c r="A95" s="267"/>
      <c r="B95" s="354" t="s">
        <v>182</v>
      </c>
      <c r="C95" s="288" t="s">
        <v>135</v>
      </c>
      <c r="D95" s="288" t="s">
        <v>136</v>
      </c>
      <c r="E95" s="288" t="s">
        <v>21</v>
      </c>
      <c r="F95" s="288" t="s">
        <v>47</v>
      </c>
      <c r="G95" s="289"/>
      <c r="H95" s="290">
        <f>H96+H97</f>
        <v>129572991.37</v>
      </c>
      <c r="I95" s="290">
        <f t="shared" ref="I95:J95" si="30">I96+I97</f>
        <v>85900224.840000004</v>
      </c>
      <c r="J95" s="290">
        <f t="shared" si="30"/>
        <v>85900224.840000004</v>
      </c>
      <c r="K95" s="284">
        <f t="shared" ref="K95" si="31">H95-I95</f>
        <v>43672766.530000001</v>
      </c>
      <c r="L95" s="233"/>
      <c r="M95" s="124"/>
    </row>
    <row r="96" spans="1:13" ht="26.25" customHeight="1" x14ac:dyDescent="0.25">
      <c r="A96" s="268"/>
      <c r="B96" s="278" t="s">
        <v>119</v>
      </c>
      <c r="C96" s="304" t="s">
        <v>135</v>
      </c>
      <c r="D96" s="304" t="s">
        <v>136</v>
      </c>
      <c r="E96" s="305" t="s">
        <v>21</v>
      </c>
      <c r="F96" s="305" t="s">
        <v>45</v>
      </c>
      <c r="G96" s="269"/>
      <c r="H96" s="281">
        <v>98000000</v>
      </c>
      <c r="I96" s="281">
        <v>63072965.490000002</v>
      </c>
      <c r="J96" s="281">
        <v>63072965.490000002</v>
      </c>
      <c r="K96" s="282">
        <f>H96-I96</f>
        <v>34927034.509999998</v>
      </c>
      <c r="L96" s="233"/>
      <c r="M96" s="124"/>
    </row>
    <row r="97" spans="1:14" ht="26.25" customHeight="1" x14ac:dyDescent="0.25">
      <c r="A97" s="268"/>
      <c r="B97" s="278" t="s">
        <v>119</v>
      </c>
      <c r="C97" s="304" t="s">
        <v>135</v>
      </c>
      <c r="D97" s="304" t="s">
        <v>136</v>
      </c>
      <c r="E97" s="305" t="s">
        <v>21</v>
      </c>
      <c r="F97" s="305" t="s">
        <v>121</v>
      </c>
      <c r="G97" s="305" t="s">
        <v>121</v>
      </c>
      <c r="H97" s="281">
        <v>31572991.370000001</v>
      </c>
      <c r="I97" s="281">
        <v>22827259.350000001</v>
      </c>
      <c r="J97" s="281">
        <v>22827259.350000001</v>
      </c>
      <c r="K97" s="282">
        <f>H97-I97</f>
        <v>8745732.0199999996</v>
      </c>
      <c r="L97" s="233"/>
      <c r="M97" s="124"/>
    </row>
    <row r="98" spans="1:14" ht="26.25" customHeight="1" x14ac:dyDescent="0.25">
      <c r="A98" s="268"/>
      <c r="B98" s="100" t="s">
        <v>116</v>
      </c>
      <c r="C98" s="279"/>
      <c r="D98" s="279"/>
      <c r="E98" s="279"/>
      <c r="F98" s="279"/>
      <c r="G98" s="280"/>
      <c r="H98" s="285">
        <f>H82+H92</f>
        <v>436772980.69999999</v>
      </c>
      <c r="I98" s="285">
        <f t="shared" ref="I98:J98" si="32">I82+I92</f>
        <v>201280026.86000001</v>
      </c>
      <c r="J98" s="285">
        <f t="shared" si="32"/>
        <v>201280026.86000001</v>
      </c>
      <c r="K98" s="283">
        <f>H98-I98</f>
        <v>235492953.83999997</v>
      </c>
      <c r="L98" s="233"/>
      <c r="M98" s="124"/>
    </row>
    <row r="99" spans="1:14" ht="15" customHeight="1" thickBot="1" x14ac:dyDescent="0.3">
      <c r="A99" s="255"/>
      <c r="B99" s="256" t="s">
        <v>32</v>
      </c>
      <c r="C99" s="257"/>
      <c r="D99" s="258"/>
      <c r="E99" s="259"/>
      <c r="F99" s="259"/>
      <c r="G99" s="260"/>
      <c r="H99" s="308">
        <f>H17+H47+H59+H80+H98</f>
        <v>480697736.73000002</v>
      </c>
      <c r="I99" s="308">
        <f>I17+I47+I59+I80+I98</f>
        <v>208593281.28</v>
      </c>
      <c r="J99" s="308">
        <f>J17+J47+J59+J80+J98</f>
        <v>208593281.28</v>
      </c>
      <c r="K99" s="370">
        <f>H99-I99</f>
        <v>272104455.45000005</v>
      </c>
      <c r="L99" s="235"/>
      <c r="M99" s="30"/>
    </row>
    <row r="100" spans="1:14" ht="28.5" customHeight="1" x14ac:dyDescent="0.25">
      <c r="A100" s="240" t="s">
        <v>9</v>
      </c>
      <c r="B100" s="387" t="s">
        <v>10</v>
      </c>
      <c r="C100" s="388"/>
      <c r="D100" s="388"/>
      <c r="E100" s="388"/>
      <c r="F100" s="388"/>
      <c r="G100" s="388"/>
      <c r="H100" s="388"/>
      <c r="I100" s="388"/>
      <c r="J100" s="388"/>
      <c r="K100" s="388"/>
      <c r="L100" s="50"/>
      <c r="M100" s="30"/>
      <c r="N100" s="30"/>
    </row>
    <row r="101" spans="1:14" ht="24" customHeight="1" x14ac:dyDescent="0.25">
      <c r="A101" s="49"/>
      <c r="B101" s="391" t="s">
        <v>168</v>
      </c>
      <c r="C101" s="392"/>
      <c r="D101" s="392"/>
      <c r="E101" s="392"/>
      <c r="F101" s="392"/>
      <c r="G101" s="392"/>
      <c r="H101" s="392"/>
      <c r="I101" s="392"/>
      <c r="J101" s="392"/>
      <c r="K101" s="393"/>
      <c r="L101" s="50"/>
      <c r="M101" s="30"/>
      <c r="N101" s="30"/>
    </row>
    <row r="102" spans="1:14" ht="24.75" customHeight="1" x14ac:dyDescent="0.25">
      <c r="A102" s="159" t="s">
        <v>18</v>
      </c>
      <c r="B102" s="274" t="s">
        <v>112</v>
      </c>
      <c r="C102" s="180" t="s">
        <v>135</v>
      </c>
      <c r="D102" s="180" t="s">
        <v>136</v>
      </c>
      <c r="E102" s="190">
        <v>414</v>
      </c>
      <c r="F102" s="191" t="s">
        <v>47</v>
      </c>
      <c r="G102" s="198"/>
      <c r="H102" s="323">
        <f>H103</f>
        <v>110925565.48</v>
      </c>
      <c r="I102" s="189">
        <f t="shared" ref="I102:J103" si="33">I103</f>
        <v>80199136.769999996</v>
      </c>
      <c r="J102" s="189">
        <f t="shared" si="33"/>
        <v>80199136.769999996</v>
      </c>
      <c r="K102" s="323">
        <f>H102-I102</f>
        <v>30726428.710000008</v>
      </c>
      <c r="L102" s="50"/>
      <c r="M102" s="106"/>
    </row>
    <row r="103" spans="1:14" ht="23.25" customHeight="1" x14ac:dyDescent="0.25">
      <c r="A103" s="185"/>
      <c r="B103" s="309"/>
      <c r="C103" s="310" t="s">
        <v>135</v>
      </c>
      <c r="D103" s="263" t="s">
        <v>136</v>
      </c>
      <c r="E103" s="172" t="s">
        <v>21</v>
      </c>
      <c r="F103" s="56"/>
      <c r="G103" s="127"/>
      <c r="H103" s="371">
        <f>H104</f>
        <v>110925565.48</v>
      </c>
      <c r="I103" s="371">
        <f t="shared" si="33"/>
        <v>80199136.769999996</v>
      </c>
      <c r="J103" s="371">
        <f t="shared" si="33"/>
        <v>80199136.769999996</v>
      </c>
      <c r="K103" s="371">
        <f>H103-I103</f>
        <v>30726428.710000008</v>
      </c>
      <c r="L103" s="50"/>
      <c r="M103" s="106"/>
    </row>
    <row r="104" spans="1:14" ht="18.75" customHeight="1" x14ac:dyDescent="0.25">
      <c r="A104" s="48"/>
      <c r="B104" s="278" t="s">
        <v>119</v>
      </c>
      <c r="C104" s="168">
        <v>405</v>
      </c>
      <c r="D104" s="297" t="s">
        <v>136</v>
      </c>
      <c r="E104" s="170">
        <v>414</v>
      </c>
      <c r="F104" s="78" t="s">
        <v>130</v>
      </c>
      <c r="G104" s="158" t="s">
        <v>194</v>
      </c>
      <c r="H104" s="372">
        <v>110925565.48</v>
      </c>
      <c r="I104" s="372">
        <v>80199136.769999996</v>
      </c>
      <c r="J104" s="372">
        <v>80199136.769999996</v>
      </c>
      <c r="K104" s="372">
        <f>H104-I104</f>
        <v>30726428.710000008</v>
      </c>
      <c r="L104" s="50"/>
      <c r="M104" s="106"/>
    </row>
    <row r="105" spans="1:14" ht="24.75" hidden="1" customHeight="1" x14ac:dyDescent="0.25">
      <c r="A105" s="49"/>
      <c r="B105" s="163"/>
      <c r="C105" s="164">
        <v>502</v>
      </c>
      <c r="D105" s="165" t="s">
        <v>51</v>
      </c>
      <c r="E105" s="166">
        <v>414</v>
      </c>
      <c r="F105" s="166" t="s">
        <v>63</v>
      </c>
      <c r="G105" s="164">
        <v>8821</v>
      </c>
      <c r="H105" s="167">
        <f>H106</f>
        <v>0</v>
      </c>
      <c r="I105" s="167">
        <f t="shared" ref="I105:J105" si="34">I106</f>
        <v>0</v>
      </c>
      <c r="J105" s="167">
        <f t="shared" si="34"/>
        <v>0</v>
      </c>
      <c r="K105" s="167">
        <f t="shared" ref="K105:K114" si="35">H105-I105</f>
        <v>0</v>
      </c>
      <c r="L105" s="50"/>
      <c r="M105" s="106"/>
    </row>
    <row r="106" spans="1:14" ht="20.25" hidden="1" customHeight="1" x14ac:dyDescent="0.25">
      <c r="A106" s="59"/>
      <c r="B106" s="76" t="s">
        <v>52</v>
      </c>
      <c r="C106" s="168">
        <v>502</v>
      </c>
      <c r="D106" s="169" t="s">
        <v>51</v>
      </c>
      <c r="E106" s="170">
        <v>414</v>
      </c>
      <c r="F106" s="170" t="s">
        <v>63</v>
      </c>
      <c r="G106" s="168">
        <v>8821</v>
      </c>
      <c r="H106" s="82">
        <v>0</v>
      </c>
      <c r="I106" s="82">
        <v>0</v>
      </c>
      <c r="J106" s="82">
        <v>0</v>
      </c>
      <c r="K106" s="82">
        <f t="shared" si="35"/>
        <v>0</v>
      </c>
      <c r="L106" s="50"/>
      <c r="M106" s="106"/>
    </row>
    <row r="107" spans="1:14" ht="26.25" hidden="1" customHeight="1" x14ac:dyDescent="0.25">
      <c r="A107" s="55" t="s">
        <v>58</v>
      </c>
      <c r="B107" s="194" t="s">
        <v>67</v>
      </c>
      <c r="C107" s="209" t="s">
        <v>8</v>
      </c>
      <c r="D107" s="180" t="s">
        <v>102</v>
      </c>
      <c r="E107" s="162">
        <v>414</v>
      </c>
      <c r="F107" s="161" t="s">
        <v>47</v>
      </c>
      <c r="G107" s="160"/>
      <c r="H107" s="98">
        <f>H108+H110+H112</f>
        <v>0</v>
      </c>
      <c r="I107" s="98">
        <f t="shared" ref="I107:J107" si="36">I108+I110+I112</f>
        <v>0</v>
      </c>
      <c r="J107" s="98">
        <f t="shared" si="36"/>
        <v>0</v>
      </c>
      <c r="K107" s="98">
        <f>H107-I107</f>
        <v>0</v>
      </c>
      <c r="L107" s="50"/>
      <c r="M107" s="106"/>
    </row>
    <row r="108" spans="1:14" ht="27.75" hidden="1" customHeight="1" x14ac:dyDescent="0.25">
      <c r="A108" s="49"/>
      <c r="B108" s="163"/>
      <c r="C108" s="172" t="s">
        <v>8</v>
      </c>
      <c r="D108" s="263" t="s">
        <v>102</v>
      </c>
      <c r="E108" s="166">
        <v>414</v>
      </c>
      <c r="F108" s="266" t="s">
        <v>109</v>
      </c>
      <c r="G108" s="266" t="s">
        <v>103</v>
      </c>
      <c r="H108" s="167">
        <f>H109</f>
        <v>0</v>
      </c>
      <c r="I108" s="167">
        <f t="shared" ref="I108:J108" si="37">I109</f>
        <v>0</v>
      </c>
      <c r="J108" s="167">
        <f t="shared" si="37"/>
        <v>0</v>
      </c>
      <c r="K108" s="196">
        <f t="shared" ref="K108:K113" si="38">H108-I108</f>
        <v>0</v>
      </c>
      <c r="L108" s="50"/>
      <c r="M108" s="106"/>
    </row>
    <row r="109" spans="1:14" ht="31.5" hidden="1" customHeight="1" x14ac:dyDescent="0.25">
      <c r="A109" s="59"/>
      <c r="B109" s="83" t="s">
        <v>110</v>
      </c>
      <c r="C109" s="264" t="s">
        <v>8</v>
      </c>
      <c r="D109" s="265" t="s">
        <v>102</v>
      </c>
      <c r="E109" s="170">
        <v>414</v>
      </c>
      <c r="F109" s="78" t="s">
        <v>109</v>
      </c>
      <c r="G109" s="78" t="s">
        <v>103</v>
      </c>
      <c r="H109" s="82">
        <v>0</v>
      </c>
      <c r="I109" s="82">
        <v>0</v>
      </c>
      <c r="J109" s="82">
        <v>0</v>
      </c>
      <c r="K109" s="195">
        <f t="shared" si="38"/>
        <v>0</v>
      </c>
      <c r="L109" s="197"/>
      <c r="M109" s="106"/>
    </row>
    <row r="110" spans="1:14" ht="48" hidden="1" customHeight="1" x14ac:dyDescent="0.25">
      <c r="A110" s="49"/>
      <c r="B110" s="163"/>
      <c r="C110" s="164">
        <v>505</v>
      </c>
      <c r="D110" s="165" t="s">
        <v>66</v>
      </c>
      <c r="E110" s="166">
        <v>414</v>
      </c>
      <c r="F110" s="166" t="s">
        <v>69</v>
      </c>
      <c r="G110" s="164">
        <v>7544</v>
      </c>
      <c r="H110" s="167">
        <f>H111</f>
        <v>0</v>
      </c>
      <c r="I110" s="167">
        <f t="shared" ref="I110:J110" si="39">I111</f>
        <v>0</v>
      </c>
      <c r="J110" s="167">
        <f t="shared" si="39"/>
        <v>0</v>
      </c>
      <c r="K110" s="196">
        <f t="shared" si="38"/>
        <v>0</v>
      </c>
      <c r="L110" s="50"/>
      <c r="M110" s="106"/>
    </row>
    <row r="111" spans="1:14" ht="27.75" hidden="1" customHeight="1" x14ac:dyDescent="0.25">
      <c r="A111" s="59"/>
      <c r="B111" s="76" t="s">
        <v>68</v>
      </c>
      <c r="C111" s="168">
        <v>505</v>
      </c>
      <c r="D111" s="169" t="s">
        <v>66</v>
      </c>
      <c r="E111" s="170">
        <v>414</v>
      </c>
      <c r="F111" s="104" t="s">
        <v>69</v>
      </c>
      <c r="G111" s="168">
        <v>7544</v>
      </c>
      <c r="H111" s="82">
        <v>0</v>
      </c>
      <c r="I111" s="82">
        <v>0</v>
      </c>
      <c r="J111" s="82">
        <v>0</v>
      </c>
      <c r="K111" s="195">
        <f t="shared" si="38"/>
        <v>0</v>
      </c>
      <c r="L111" s="197"/>
      <c r="M111" s="106"/>
    </row>
    <row r="112" spans="1:14" ht="40.5" hidden="1" customHeight="1" x14ac:dyDescent="0.25">
      <c r="A112" s="49"/>
      <c r="B112" s="163"/>
      <c r="C112" s="164">
        <v>505</v>
      </c>
      <c r="D112" s="165" t="s">
        <v>66</v>
      </c>
      <c r="E112" s="166">
        <v>414</v>
      </c>
      <c r="F112" s="166" t="s">
        <v>70</v>
      </c>
      <c r="G112" s="164">
        <v>7544</v>
      </c>
      <c r="H112" s="167">
        <f>H113</f>
        <v>0</v>
      </c>
      <c r="I112" s="167">
        <f t="shared" ref="I112:J112" si="40">I113</f>
        <v>0</v>
      </c>
      <c r="J112" s="167">
        <f t="shared" si="40"/>
        <v>0</v>
      </c>
      <c r="K112" s="196">
        <f t="shared" si="38"/>
        <v>0</v>
      </c>
      <c r="L112" s="50"/>
      <c r="M112" s="106"/>
    </row>
    <row r="113" spans="1:13" ht="23.25" hidden="1" customHeight="1" x14ac:dyDescent="0.25">
      <c r="A113" s="59"/>
      <c r="B113" s="76" t="s">
        <v>64</v>
      </c>
      <c r="C113" s="168">
        <v>505</v>
      </c>
      <c r="D113" s="169" t="s">
        <v>66</v>
      </c>
      <c r="E113" s="170">
        <v>414</v>
      </c>
      <c r="F113" s="104" t="s">
        <v>70</v>
      </c>
      <c r="G113" s="168">
        <v>7544</v>
      </c>
      <c r="H113" s="82">
        <v>0</v>
      </c>
      <c r="I113" s="82">
        <v>0</v>
      </c>
      <c r="J113" s="82">
        <v>0</v>
      </c>
      <c r="K113" s="195">
        <f t="shared" si="38"/>
        <v>0</v>
      </c>
      <c r="L113" s="197"/>
      <c r="M113" s="106"/>
    </row>
    <row r="114" spans="1:13" ht="33" customHeight="1" x14ac:dyDescent="0.25">
      <c r="A114" s="55"/>
      <c r="B114" s="95" t="s">
        <v>36</v>
      </c>
      <c r="C114" s="90"/>
      <c r="D114" s="96"/>
      <c r="E114" s="97"/>
      <c r="F114" s="90"/>
      <c r="G114" s="90"/>
      <c r="H114" s="98">
        <f>H102+H107</f>
        <v>110925565.48</v>
      </c>
      <c r="I114" s="98">
        <f t="shared" ref="I114:J114" si="41">I102+I107</f>
        <v>80199136.769999996</v>
      </c>
      <c r="J114" s="98">
        <f t="shared" si="41"/>
        <v>80199136.769999996</v>
      </c>
      <c r="K114" s="98">
        <f t="shared" si="35"/>
        <v>30726428.710000008</v>
      </c>
      <c r="L114" s="50"/>
      <c r="M114" s="30"/>
    </row>
    <row r="115" spans="1:13" ht="27" customHeight="1" x14ac:dyDescent="0.25">
      <c r="A115" s="49"/>
      <c r="B115" s="394" t="s">
        <v>174</v>
      </c>
      <c r="C115" s="395"/>
      <c r="D115" s="395"/>
      <c r="E115" s="395"/>
      <c r="F115" s="395"/>
      <c r="G115" s="395"/>
      <c r="H115" s="395"/>
      <c r="I115" s="395"/>
      <c r="J115" s="395"/>
      <c r="K115" s="396"/>
      <c r="L115" s="50"/>
      <c r="M115" s="30"/>
    </row>
    <row r="116" spans="1:13" ht="34.5" customHeight="1" x14ac:dyDescent="0.25">
      <c r="A116" s="159" t="s">
        <v>19</v>
      </c>
      <c r="B116" s="92" t="s">
        <v>169</v>
      </c>
      <c r="C116" s="347" t="s">
        <v>24</v>
      </c>
      <c r="D116" s="96" t="s">
        <v>144</v>
      </c>
      <c r="E116" s="96">
        <v>414</v>
      </c>
      <c r="F116" s="96" t="s">
        <v>47</v>
      </c>
      <c r="G116" s="209" t="s">
        <v>78</v>
      </c>
      <c r="H116" s="175">
        <f>H119+H118</f>
        <v>0</v>
      </c>
      <c r="I116" s="175">
        <f t="shared" ref="I116:K116" si="42">I119+I118</f>
        <v>0</v>
      </c>
      <c r="J116" s="175">
        <f t="shared" si="42"/>
        <v>0</v>
      </c>
      <c r="K116" s="175">
        <f t="shared" si="42"/>
        <v>0</v>
      </c>
      <c r="L116" s="50"/>
      <c r="M116" s="30"/>
    </row>
    <row r="117" spans="1:13" ht="18" customHeight="1" x14ac:dyDescent="0.25">
      <c r="A117" s="49"/>
      <c r="B117" s="171"/>
      <c r="C117" s="172" t="s">
        <v>24</v>
      </c>
      <c r="D117" s="172" t="s">
        <v>144</v>
      </c>
      <c r="E117" s="172" t="s">
        <v>21</v>
      </c>
      <c r="F117" s="172" t="s">
        <v>79</v>
      </c>
      <c r="G117" s="172" t="s">
        <v>78</v>
      </c>
      <c r="H117" s="174">
        <f>H118</f>
        <v>0</v>
      </c>
      <c r="I117" s="174">
        <f t="shared" ref="I117:K117" si="43">I118</f>
        <v>0</v>
      </c>
      <c r="J117" s="174">
        <f t="shared" si="43"/>
        <v>0</v>
      </c>
      <c r="K117" s="174">
        <f t="shared" si="43"/>
        <v>0</v>
      </c>
      <c r="L117" s="50"/>
      <c r="M117" s="30"/>
    </row>
    <row r="118" spans="1:13" ht="34.5" customHeight="1" x14ac:dyDescent="0.25">
      <c r="A118" s="59"/>
      <c r="B118" s="173" t="s">
        <v>170</v>
      </c>
      <c r="C118" s="349">
        <v>409</v>
      </c>
      <c r="D118" s="348" t="s">
        <v>144</v>
      </c>
      <c r="E118" s="170">
        <v>414</v>
      </c>
      <c r="F118" s="348" t="s">
        <v>172</v>
      </c>
      <c r="G118" s="348" t="s">
        <v>145</v>
      </c>
      <c r="H118" s="199">
        <v>0</v>
      </c>
      <c r="I118" s="199">
        <v>0</v>
      </c>
      <c r="J118" s="199">
        <v>0</v>
      </c>
      <c r="K118" s="199">
        <f>H118-I118</f>
        <v>0</v>
      </c>
      <c r="L118" s="50"/>
      <c r="M118" s="99"/>
    </row>
    <row r="119" spans="1:13" ht="36.75" customHeight="1" x14ac:dyDescent="0.25">
      <c r="A119" s="59"/>
      <c r="B119" s="173" t="s">
        <v>171</v>
      </c>
      <c r="C119" s="349">
        <v>409</v>
      </c>
      <c r="D119" s="348" t="s">
        <v>144</v>
      </c>
      <c r="E119" s="350">
        <v>414</v>
      </c>
      <c r="F119" s="348" t="s">
        <v>173</v>
      </c>
      <c r="G119" s="348" t="s">
        <v>148</v>
      </c>
      <c r="H119" s="199">
        <v>0</v>
      </c>
      <c r="I119" s="199">
        <v>0</v>
      </c>
      <c r="J119" s="199">
        <v>0</v>
      </c>
      <c r="K119" s="199">
        <f>H119-I119</f>
        <v>0</v>
      </c>
      <c r="L119" s="50"/>
      <c r="M119" s="99"/>
    </row>
    <row r="120" spans="1:13" ht="33.75" customHeight="1" x14ac:dyDescent="0.25">
      <c r="A120" s="55"/>
      <c r="B120" s="95" t="s">
        <v>36</v>
      </c>
      <c r="C120" s="90"/>
      <c r="D120" s="96"/>
      <c r="E120" s="97"/>
      <c r="F120" s="90"/>
      <c r="G120" s="90"/>
      <c r="H120" s="98">
        <f>H118+H119</f>
        <v>0</v>
      </c>
      <c r="I120" s="98">
        <f t="shared" ref="I120:K120" si="44">I118+I119</f>
        <v>0</v>
      </c>
      <c r="J120" s="98">
        <f t="shared" si="44"/>
        <v>0</v>
      </c>
      <c r="K120" s="98">
        <f t="shared" si="44"/>
        <v>0</v>
      </c>
      <c r="L120" s="50"/>
      <c r="M120" s="30"/>
    </row>
    <row r="121" spans="1:13" ht="24" customHeight="1" x14ac:dyDescent="0.25">
      <c r="A121" s="406" t="s">
        <v>131</v>
      </c>
      <c r="B121" s="407"/>
      <c r="C121" s="407"/>
      <c r="D121" s="407"/>
      <c r="E121" s="407"/>
      <c r="F121" s="407"/>
      <c r="G121" s="407"/>
      <c r="H121" s="407"/>
      <c r="I121" s="407"/>
      <c r="J121" s="407"/>
      <c r="K121" s="408"/>
      <c r="L121" s="50"/>
      <c r="M121" s="30"/>
    </row>
    <row r="122" spans="1:13" ht="39.75" customHeight="1" x14ac:dyDescent="0.25">
      <c r="A122" s="184" t="s">
        <v>22</v>
      </c>
      <c r="B122" s="274" t="s">
        <v>187</v>
      </c>
      <c r="C122" s="180" t="s">
        <v>8</v>
      </c>
      <c r="D122" s="180" t="s">
        <v>151</v>
      </c>
      <c r="E122" s="190">
        <v>414</v>
      </c>
      <c r="F122" s="191" t="s">
        <v>47</v>
      </c>
      <c r="G122" s="198"/>
      <c r="H122" s="189">
        <f>H123</f>
        <v>0</v>
      </c>
      <c r="I122" s="189">
        <f t="shared" ref="I122:J122" si="45">I123</f>
        <v>0</v>
      </c>
      <c r="J122" s="189">
        <f t="shared" si="45"/>
        <v>0</v>
      </c>
      <c r="K122" s="189">
        <f>H122-I122</f>
        <v>0</v>
      </c>
      <c r="L122" s="45"/>
      <c r="M122" s="30"/>
    </row>
    <row r="123" spans="1:13" ht="19.5" customHeight="1" x14ac:dyDescent="0.25">
      <c r="A123" s="185"/>
      <c r="B123" s="309"/>
      <c r="C123" s="263" t="s">
        <v>8</v>
      </c>
      <c r="D123" s="263" t="s">
        <v>151</v>
      </c>
      <c r="E123" s="172" t="s">
        <v>21</v>
      </c>
      <c r="F123" s="56"/>
      <c r="G123" s="127"/>
      <c r="H123" s="52">
        <f>H124+H125</f>
        <v>0</v>
      </c>
      <c r="I123" s="52">
        <f t="shared" ref="I123:J123" si="46">I124+I125</f>
        <v>0</v>
      </c>
      <c r="J123" s="52">
        <f t="shared" si="46"/>
        <v>0</v>
      </c>
      <c r="K123" s="52">
        <f>H123-I123</f>
        <v>0</v>
      </c>
      <c r="L123" s="45"/>
      <c r="M123" s="30"/>
    </row>
    <row r="124" spans="1:13" ht="30.75" customHeight="1" x14ac:dyDescent="0.25">
      <c r="A124" s="48"/>
      <c r="B124" s="83" t="s">
        <v>152</v>
      </c>
      <c r="C124" s="77" t="s">
        <v>8</v>
      </c>
      <c r="D124" s="297" t="s">
        <v>151</v>
      </c>
      <c r="E124" s="78">
        <v>414</v>
      </c>
      <c r="F124" s="78" t="s">
        <v>175</v>
      </c>
      <c r="G124" s="78" t="s">
        <v>154</v>
      </c>
      <c r="H124" s="80">
        <v>0</v>
      </c>
      <c r="I124" s="80">
        <v>0</v>
      </c>
      <c r="J124" s="80">
        <v>0</v>
      </c>
      <c r="K124" s="80">
        <f>H124-I124</f>
        <v>0</v>
      </c>
      <c r="L124" s="45"/>
      <c r="M124" s="30"/>
    </row>
    <row r="125" spans="1:13" ht="27" customHeight="1" x14ac:dyDescent="0.25">
      <c r="A125" s="48"/>
      <c r="B125" s="83" t="s">
        <v>153</v>
      </c>
      <c r="C125" s="77" t="s">
        <v>8</v>
      </c>
      <c r="D125" s="297" t="s">
        <v>151</v>
      </c>
      <c r="E125" s="298">
        <v>414</v>
      </c>
      <c r="F125" s="78" t="s">
        <v>176</v>
      </c>
      <c r="G125" s="78" t="s">
        <v>155</v>
      </c>
      <c r="H125" s="80">
        <v>0</v>
      </c>
      <c r="I125" s="80">
        <v>0</v>
      </c>
      <c r="J125" s="80">
        <v>0</v>
      </c>
      <c r="K125" s="80">
        <f>H125-I125</f>
        <v>0</v>
      </c>
      <c r="L125" s="45"/>
      <c r="M125" s="30"/>
    </row>
    <row r="126" spans="1:13" ht="0.75" hidden="1" customHeight="1" x14ac:dyDescent="0.25">
      <c r="A126" s="48"/>
      <c r="B126" s="187" t="s">
        <v>96</v>
      </c>
      <c r="C126" s="168">
        <v>505</v>
      </c>
      <c r="D126" s="172" t="s">
        <v>76</v>
      </c>
      <c r="E126" s="170">
        <v>414</v>
      </c>
      <c r="F126" s="172" t="s">
        <v>97</v>
      </c>
      <c r="G126" s="169" t="s">
        <v>87</v>
      </c>
      <c r="H126" s="80">
        <v>0</v>
      </c>
      <c r="I126" s="80">
        <v>0</v>
      </c>
      <c r="J126" s="80">
        <v>0</v>
      </c>
      <c r="K126" s="80">
        <f t="shared" ref="K126:K127" si="47">H126-I126</f>
        <v>0</v>
      </c>
      <c r="L126" s="45"/>
      <c r="M126" s="30"/>
    </row>
    <row r="127" spans="1:13" ht="24.75" hidden="1" customHeight="1" x14ac:dyDescent="0.25">
      <c r="A127" s="48"/>
      <c r="B127" s="187"/>
      <c r="C127" s="168">
        <v>505</v>
      </c>
      <c r="D127" s="172" t="s">
        <v>76</v>
      </c>
      <c r="E127" s="170">
        <v>414</v>
      </c>
      <c r="F127" s="172" t="s">
        <v>69</v>
      </c>
      <c r="G127" s="77" t="s">
        <v>77</v>
      </c>
      <c r="H127" s="80">
        <v>0</v>
      </c>
      <c r="I127" s="80">
        <v>0</v>
      </c>
      <c r="J127" s="80">
        <v>0</v>
      </c>
      <c r="K127" s="80">
        <f t="shared" si="47"/>
        <v>0</v>
      </c>
      <c r="L127" s="45"/>
      <c r="M127" s="30"/>
    </row>
    <row r="128" spans="1:13" ht="33.75" customHeight="1" x14ac:dyDescent="0.25">
      <c r="A128" s="184" t="s">
        <v>129</v>
      </c>
      <c r="B128" s="274" t="s">
        <v>177</v>
      </c>
      <c r="C128" s="180" t="s">
        <v>8</v>
      </c>
      <c r="D128" s="180" t="s">
        <v>156</v>
      </c>
      <c r="E128" s="190">
        <v>414</v>
      </c>
      <c r="F128" s="191" t="s">
        <v>47</v>
      </c>
      <c r="G128" s="198"/>
      <c r="H128" s="189">
        <f>H129</f>
        <v>14720797</v>
      </c>
      <c r="I128" s="189">
        <f t="shared" ref="I128:J129" si="48">I129</f>
        <v>0</v>
      </c>
      <c r="J128" s="189">
        <f t="shared" si="48"/>
        <v>0</v>
      </c>
      <c r="K128" s="189">
        <f>H128-I128</f>
        <v>14720797</v>
      </c>
      <c r="L128" s="45"/>
      <c r="M128" s="30"/>
    </row>
    <row r="129" spans="1:13" ht="33.75" customHeight="1" x14ac:dyDescent="0.25">
      <c r="A129" s="185"/>
      <c r="B129" s="311"/>
      <c r="C129" s="263" t="s">
        <v>8</v>
      </c>
      <c r="D129" s="341" t="s">
        <v>156</v>
      </c>
      <c r="E129" s="312">
        <v>414</v>
      </c>
      <c r="F129" s="172"/>
      <c r="G129" s="261"/>
      <c r="H129" s="52">
        <f>H130</f>
        <v>14720797</v>
      </c>
      <c r="I129" s="52">
        <f t="shared" si="48"/>
        <v>0</v>
      </c>
      <c r="J129" s="52">
        <f t="shared" si="48"/>
        <v>0</v>
      </c>
      <c r="K129" s="313">
        <f>H129-I129</f>
        <v>14720797</v>
      </c>
      <c r="L129" s="45"/>
      <c r="M129" s="30"/>
    </row>
    <row r="130" spans="1:13" ht="33.75" customHeight="1" x14ac:dyDescent="0.25">
      <c r="A130" s="48"/>
      <c r="B130" s="83" t="s">
        <v>157</v>
      </c>
      <c r="C130" s="77"/>
      <c r="D130" s="342" t="s">
        <v>156</v>
      </c>
      <c r="E130" s="298">
        <v>414</v>
      </c>
      <c r="F130" s="78" t="s">
        <v>132</v>
      </c>
      <c r="G130" s="78" t="s">
        <v>123</v>
      </c>
      <c r="H130" s="80">
        <v>14720797</v>
      </c>
      <c r="I130" s="80">
        <v>0</v>
      </c>
      <c r="J130" s="80">
        <v>0</v>
      </c>
      <c r="K130" s="314">
        <f>H130-I130</f>
        <v>14720797</v>
      </c>
      <c r="L130" s="45"/>
      <c r="M130" s="30"/>
    </row>
    <row r="131" spans="1:13" ht="37.5" customHeight="1" x14ac:dyDescent="0.25">
      <c r="A131" s="48"/>
      <c r="B131" s="100" t="s">
        <v>178</v>
      </c>
      <c r="C131" s="36"/>
      <c r="D131" s="36"/>
      <c r="E131" s="37"/>
      <c r="F131" s="37"/>
      <c r="G131" s="38"/>
      <c r="H131" s="121">
        <f>H122+H128</f>
        <v>14720797</v>
      </c>
      <c r="I131" s="121">
        <f t="shared" ref="I131:K131" si="49">I122+I128</f>
        <v>0</v>
      </c>
      <c r="J131" s="121">
        <f t="shared" si="49"/>
        <v>0</v>
      </c>
      <c r="K131" s="121">
        <f t="shared" si="49"/>
        <v>14720797</v>
      </c>
      <c r="L131" s="45"/>
      <c r="M131" s="30"/>
    </row>
    <row r="132" spans="1:13" ht="37.5" customHeight="1" x14ac:dyDescent="0.25">
      <c r="A132" s="403" t="s">
        <v>180</v>
      </c>
      <c r="B132" s="404"/>
      <c r="C132" s="404"/>
      <c r="D132" s="404"/>
      <c r="E132" s="404"/>
      <c r="F132" s="404"/>
      <c r="G132" s="404"/>
      <c r="H132" s="404"/>
      <c r="I132" s="404"/>
      <c r="J132" s="404"/>
      <c r="K132" s="405"/>
      <c r="L132" s="45"/>
      <c r="M132" s="30"/>
    </row>
    <row r="133" spans="1:13" ht="37.5" customHeight="1" x14ac:dyDescent="0.25">
      <c r="A133" s="184" t="s">
        <v>23</v>
      </c>
      <c r="B133" s="92" t="s">
        <v>158</v>
      </c>
      <c r="C133" s="316" t="s">
        <v>84</v>
      </c>
      <c r="D133" s="344" t="s">
        <v>160</v>
      </c>
      <c r="E133" s="316" t="s">
        <v>21</v>
      </c>
      <c r="F133" s="191" t="s">
        <v>47</v>
      </c>
      <c r="G133" s="315"/>
      <c r="H133" s="317">
        <f>H134</f>
        <v>990000</v>
      </c>
      <c r="I133" s="317">
        <f t="shared" ref="I133:J133" si="50">I134</f>
        <v>288433.13</v>
      </c>
      <c r="J133" s="317">
        <f t="shared" si="50"/>
        <v>288433.13</v>
      </c>
      <c r="K133" s="317">
        <f>H133-I133</f>
        <v>701566.87</v>
      </c>
      <c r="L133" s="45"/>
      <c r="M133" s="30"/>
    </row>
    <row r="134" spans="1:13" s="152" customFormat="1" ht="21" customHeight="1" x14ac:dyDescent="0.25">
      <c r="A134" s="185"/>
      <c r="B134" s="186" t="s">
        <v>179</v>
      </c>
      <c r="C134" s="223" t="s">
        <v>84</v>
      </c>
      <c r="D134" s="130" t="s">
        <v>160</v>
      </c>
      <c r="E134" s="223" t="s">
        <v>21</v>
      </c>
      <c r="F134" s="346" t="s">
        <v>195</v>
      </c>
      <c r="G134" s="346" t="s">
        <v>161</v>
      </c>
      <c r="H134" s="214">
        <f>H135</f>
        <v>990000</v>
      </c>
      <c r="I134" s="214">
        <f>I135</f>
        <v>288433.13</v>
      </c>
      <c r="J134" s="214">
        <f>J135</f>
        <v>288433.13</v>
      </c>
      <c r="K134" s="214">
        <f>H134-I134</f>
        <v>701566.87</v>
      </c>
      <c r="L134" s="111"/>
      <c r="M134" s="215"/>
    </row>
    <row r="135" spans="1:13" s="112" customFormat="1" ht="27.75" customHeight="1" x14ac:dyDescent="0.25">
      <c r="A135" s="211"/>
      <c r="B135" s="225" t="s">
        <v>159</v>
      </c>
      <c r="C135" s="226" t="s">
        <v>84</v>
      </c>
      <c r="D135" s="156" t="s">
        <v>160</v>
      </c>
      <c r="E135" s="226" t="s">
        <v>21</v>
      </c>
      <c r="F135" s="226" t="s">
        <v>195</v>
      </c>
      <c r="G135" s="226" t="s">
        <v>200</v>
      </c>
      <c r="H135" s="216">
        <v>990000</v>
      </c>
      <c r="I135" s="216">
        <v>288433.13</v>
      </c>
      <c r="J135" s="216">
        <v>288433.13</v>
      </c>
      <c r="K135" s="216">
        <f>H135-I135</f>
        <v>701566.87</v>
      </c>
      <c r="L135" s="111"/>
      <c r="M135" s="212"/>
    </row>
    <row r="136" spans="1:13" s="152" customFormat="1" ht="36.75" customHeight="1" x14ac:dyDescent="0.25">
      <c r="A136" s="241" t="s">
        <v>83</v>
      </c>
      <c r="B136" s="135" t="s">
        <v>162</v>
      </c>
      <c r="C136" s="136" t="s">
        <v>49</v>
      </c>
      <c r="D136" s="136" t="s">
        <v>163</v>
      </c>
      <c r="E136" s="136" t="s">
        <v>21</v>
      </c>
      <c r="F136" s="136" t="s">
        <v>47</v>
      </c>
      <c r="G136" s="38"/>
      <c r="H136" s="121">
        <f>H137</f>
        <v>111644030.3</v>
      </c>
      <c r="I136" s="121">
        <f>I137</f>
        <v>88384395.739999995</v>
      </c>
      <c r="J136" s="121">
        <f>J137</f>
        <v>88384395.739999995</v>
      </c>
      <c r="K136" s="121">
        <f t="shared" ref="K136:K140" si="51">H136-I136</f>
        <v>23259634.560000002</v>
      </c>
      <c r="L136" s="111"/>
      <c r="M136" s="215"/>
    </row>
    <row r="137" spans="1:13" s="112" customFormat="1" ht="28.5" customHeight="1" x14ac:dyDescent="0.25">
      <c r="A137" s="351"/>
      <c r="B137" s="186" t="s">
        <v>181</v>
      </c>
      <c r="C137" s="352" t="s">
        <v>49</v>
      </c>
      <c r="D137" s="346" t="s">
        <v>163</v>
      </c>
      <c r="E137" s="352" t="s">
        <v>21</v>
      </c>
      <c r="F137" s="352" t="s">
        <v>98</v>
      </c>
      <c r="G137" s="352" t="s">
        <v>94</v>
      </c>
      <c r="H137" s="353">
        <f>H139</f>
        <v>111644030.3</v>
      </c>
      <c r="I137" s="353">
        <f t="shared" ref="I137:J137" si="52">I139</f>
        <v>88384395.739999995</v>
      </c>
      <c r="J137" s="353">
        <f t="shared" si="52"/>
        <v>88384395.739999995</v>
      </c>
      <c r="K137" s="353">
        <f t="shared" si="51"/>
        <v>23259634.560000002</v>
      </c>
      <c r="L137" s="111"/>
      <c r="M137" s="212"/>
    </row>
    <row r="138" spans="1:13" s="152" customFormat="1" ht="19.5" hidden="1" customHeight="1" x14ac:dyDescent="0.25">
      <c r="A138" s="185"/>
      <c r="B138" s="186" t="s">
        <v>62</v>
      </c>
      <c r="C138" s="207" t="s">
        <v>49</v>
      </c>
      <c r="D138" s="207" t="s">
        <v>95</v>
      </c>
      <c r="E138" s="207" t="s">
        <v>21</v>
      </c>
      <c r="F138" s="207"/>
      <c r="G138" s="213"/>
      <c r="H138" s="214">
        <f>H139</f>
        <v>111644030.3</v>
      </c>
      <c r="I138" s="214">
        <f t="shared" ref="I138:J138" si="53">I139</f>
        <v>88384395.739999995</v>
      </c>
      <c r="J138" s="214">
        <f t="shared" si="53"/>
        <v>88384395.739999995</v>
      </c>
      <c r="K138" s="121">
        <f t="shared" si="51"/>
        <v>23259634.560000002</v>
      </c>
      <c r="L138" s="111"/>
      <c r="M138" s="215"/>
    </row>
    <row r="139" spans="1:13" s="112" customFormat="1" ht="30.75" customHeight="1" x14ac:dyDescent="0.25">
      <c r="A139" s="211"/>
      <c r="B139" s="155" t="s">
        <v>108</v>
      </c>
      <c r="C139" s="156" t="s">
        <v>49</v>
      </c>
      <c r="D139" s="226" t="s">
        <v>163</v>
      </c>
      <c r="E139" s="156" t="s">
        <v>21</v>
      </c>
      <c r="F139" s="158" t="s">
        <v>98</v>
      </c>
      <c r="G139" s="158" t="s">
        <v>94</v>
      </c>
      <c r="H139" s="216">
        <v>111644030.3</v>
      </c>
      <c r="I139" s="216">
        <v>88384395.739999995</v>
      </c>
      <c r="J139" s="216">
        <v>88384395.739999995</v>
      </c>
      <c r="K139" s="373">
        <f t="shared" si="51"/>
        <v>23259634.560000002</v>
      </c>
      <c r="L139" s="111"/>
      <c r="M139" s="212"/>
    </row>
    <row r="140" spans="1:13" ht="20.25" customHeight="1" x14ac:dyDescent="0.25">
      <c r="A140" s="48"/>
      <c r="B140" s="92" t="s">
        <v>71</v>
      </c>
      <c r="C140" s="36"/>
      <c r="D140" s="36"/>
      <c r="E140" s="37"/>
      <c r="F140" s="37"/>
      <c r="G140" s="38"/>
      <c r="H140" s="121">
        <f>H133+H136</f>
        <v>112634030.3</v>
      </c>
      <c r="I140" s="121">
        <f t="shared" ref="I140:J140" si="54">I133+I136</f>
        <v>88672828.86999999</v>
      </c>
      <c r="J140" s="121">
        <f t="shared" si="54"/>
        <v>88672828.86999999</v>
      </c>
      <c r="K140" s="121">
        <f t="shared" si="51"/>
        <v>23961201.430000007</v>
      </c>
      <c r="L140" s="45"/>
      <c r="M140" s="30"/>
    </row>
    <row r="141" spans="1:13" ht="20.25" customHeight="1" x14ac:dyDescent="0.25">
      <c r="A141" s="381" t="s">
        <v>183</v>
      </c>
      <c r="B141" s="382"/>
      <c r="C141" s="382"/>
      <c r="D141" s="382"/>
      <c r="E141" s="382"/>
      <c r="F141" s="382"/>
      <c r="G141" s="382"/>
      <c r="H141" s="382"/>
      <c r="I141" s="382"/>
      <c r="J141" s="382"/>
      <c r="K141" s="382"/>
      <c r="L141" s="45"/>
      <c r="M141" s="30"/>
    </row>
    <row r="142" spans="1:13" ht="29.25" customHeight="1" x14ac:dyDescent="0.25">
      <c r="A142" s="54" t="s">
        <v>22</v>
      </c>
      <c r="B142" s="140" t="s">
        <v>185</v>
      </c>
      <c r="C142" s="136" t="s">
        <v>113</v>
      </c>
      <c r="D142" s="136" t="s">
        <v>165</v>
      </c>
      <c r="E142" s="190">
        <v>414</v>
      </c>
      <c r="F142" s="191" t="s">
        <v>47</v>
      </c>
      <c r="G142" s="87"/>
      <c r="H142" s="323">
        <f>H143+H145</f>
        <v>219041169.19999999</v>
      </c>
      <c r="I142" s="189">
        <f t="shared" ref="I142:J142" si="55">I143+I145</f>
        <v>193339266.78999999</v>
      </c>
      <c r="J142" s="189">
        <f t="shared" si="55"/>
        <v>193339266.78999999</v>
      </c>
      <c r="K142" s="323">
        <f t="shared" ref="K142:K144" si="56">H142-I142</f>
        <v>25701902.409999996</v>
      </c>
      <c r="L142" s="45"/>
      <c r="M142" s="30"/>
    </row>
    <row r="143" spans="1:13" ht="20.25" customHeight="1" x14ac:dyDescent="0.25">
      <c r="A143" s="325"/>
      <c r="B143" s="275"/>
      <c r="C143" s="223" t="s">
        <v>113</v>
      </c>
      <c r="D143" s="223" t="s">
        <v>165</v>
      </c>
      <c r="E143" s="223" t="s">
        <v>21</v>
      </c>
      <c r="F143" s="223" t="s">
        <v>186</v>
      </c>
      <c r="G143" s="302" t="s">
        <v>166</v>
      </c>
      <c r="H143" s="321">
        <f>H144</f>
        <v>219041169.19999999</v>
      </c>
      <c r="I143" s="321">
        <f t="shared" ref="I143" si="57">I144</f>
        <v>193339266.78999999</v>
      </c>
      <c r="J143" s="321">
        <f t="shared" ref="J143" si="58">J144</f>
        <v>193339266.78999999</v>
      </c>
      <c r="K143" s="324">
        <f t="shared" si="56"/>
        <v>25701902.409999996</v>
      </c>
      <c r="L143" s="45"/>
      <c r="M143" s="30"/>
    </row>
    <row r="144" spans="1:13" ht="32.25" customHeight="1" x14ac:dyDescent="0.25">
      <c r="A144" s="326"/>
      <c r="B144" s="278" t="s">
        <v>167</v>
      </c>
      <c r="C144" s="301" t="s">
        <v>113</v>
      </c>
      <c r="D144" s="226" t="s">
        <v>165</v>
      </c>
      <c r="E144" s="226" t="s">
        <v>21</v>
      </c>
      <c r="F144" s="226" t="s">
        <v>186</v>
      </c>
      <c r="G144" s="226" t="s">
        <v>166</v>
      </c>
      <c r="H144" s="320">
        <v>219041169.19999999</v>
      </c>
      <c r="I144" s="320">
        <v>193339266.78999999</v>
      </c>
      <c r="J144" s="320">
        <v>193339266.78999999</v>
      </c>
      <c r="K144" s="322">
        <f t="shared" si="56"/>
        <v>25701902.409999996</v>
      </c>
      <c r="L144" s="45"/>
      <c r="M144" s="30"/>
    </row>
    <row r="145" spans="1:13" ht="1.5" hidden="1" customHeight="1" x14ac:dyDescent="0.25">
      <c r="A145" s="325"/>
      <c r="B145" s="318"/>
      <c r="C145" s="263" t="s">
        <v>8</v>
      </c>
      <c r="D145" s="263" t="s">
        <v>122</v>
      </c>
      <c r="E145" s="319">
        <v>414</v>
      </c>
      <c r="F145" s="318"/>
      <c r="G145" s="318"/>
      <c r="H145" s="321">
        <f>H146</f>
        <v>0</v>
      </c>
      <c r="I145" s="321">
        <f t="shared" ref="I145:K145" si="59">I146</f>
        <v>0</v>
      </c>
      <c r="J145" s="321">
        <f t="shared" si="59"/>
        <v>0</v>
      </c>
      <c r="K145" s="321">
        <f t="shared" si="59"/>
        <v>0</v>
      </c>
      <c r="L145" s="45"/>
      <c r="M145" s="30"/>
    </row>
    <row r="146" spans="1:13" ht="1.5" hidden="1" customHeight="1" x14ac:dyDescent="0.25">
      <c r="A146" s="326"/>
      <c r="B146" s="83" t="s">
        <v>133</v>
      </c>
      <c r="C146" s="77" t="s">
        <v>8</v>
      </c>
      <c r="D146" s="297" t="s">
        <v>122</v>
      </c>
      <c r="E146" s="298">
        <v>414</v>
      </c>
      <c r="F146" s="78" t="s">
        <v>132</v>
      </c>
      <c r="G146" s="78" t="s">
        <v>123</v>
      </c>
      <c r="H146" s="320"/>
      <c r="I146" s="320"/>
      <c r="J146" s="320"/>
      <c r="K146" s="322">
        <f t="shared" ref="K146" si="60">H146-I146</f>
        <v>0</v>
      </c>
      <c r="L146" s="45"/>
      <c r="M146" s="30"/>
    </row>
    <row r="147" spans="1:13" ht="20.25" customHeight="1" x14ac:dyDescent="0.25">
      <c r="A147" s="355"/>
      <c r="B147" s="92" t="s">
        <v>71</v>
      </c>
      <c r="C147" s="36"/>
      <c r="D147" s="36"/>
      <c r="E147" s="37"/>
      <c r="F147" s="37"/>
      <c r="G147" s="38"/>
      <c r="H147" s="335">
        <f>H142</f>
        <v>219041169.19999999</v>
      </c>
      <c r="I147" s="335">
        <f t="shared" ref="I147:K147" si="61">I142</f>
        <v>193339266.78999999</v>
      </c>
      <c r="J147" s="335">
        <f t="shared" si="61"/>
        <v>193339266.78999999</v>
      </c>
      <c r="K147" s="335">
        <f t="shared" si="61"/>
        <v>25701902.409999996</v>
      </c>
      <c r="L147" s="45"/>
      <c r="M147" s="30"/>
    </row>
    <row r="148" spans="1:13" ht="26.25" customHeight="1" x14ac:dyDescent="0.25">
      <c r="A148" s="55"/>
      <c r="B148" s="88" t="s">
        <v>25</v>
      </c>
      <c r="C148" s="89"/>
      <c r="D148" s="89"/>
      <c r="E148" s="89"/>
      <c r="F148" s="89"/>
      <c r="G148" s="53"/>
      <c r="H148" s="334">
        <f>H114+H120+H131+H140+H147</f>
        <v>457321561.98000002</v>
      </c>
      <c r="I148" s="334">
        <f t="shared" ref="I148:J148" si="62">I114+I120+I131+I140+I147</f>
        <v>362211232.42999995</v>
      </c>
      <c r="J148" s="334">
        <f t="shared" si="62"/>
        <v>362211232.42999995</v>
      </c>
      <c r="K148" s="334">
        <f>H148-I148</f>
        <v>95110329.550000072</v>
      </c>
      <c r="L148" s="327"/>
      <c r="M148" s="30"/>
    </row>
    <row r="149" spans="1:13" ht="21.75" customHeight="1" x14ac:dyDescent="0.25">
      <c r="A149" s="60" t="s">
        <v>33</v>
      </c>
      <c r="B149" s="389" t="s">
        <v>34</v>
      </c>
      <c r="C149" s="390"/>
      <c r="D149" s="390"/>
      <c r="E149" s="390"/>
      <c r="F149" s="390"/>
      <c r="G149" s="390"/>
      <c r="H149" s="390"/>
      <c r="I149" s="390"/>
      <c r="J149" s="390"/>
      <c r="K149" s="390"/>
      <c r="L149" s="50"/>
      <c r="M149" s="30"/>
    </row>
    <row r="150" spans="1:13" ht="21.75" customHeight="1" x14ac:dyDescent="0.25">
      <c r="A150" s="49"/>
      <c r="B150" s="391" t="s">
        <v>168</v>
      </c>
      <c r="C150" s="392"/>
      <c r="D150" s="392"/>
      <c r="E150" s="392"/>
      <c r="F150" s="392"/>
      <c r="G150" s="392"/>
      <c r="H150" s="392"/>
      <c r="I150" s="392"/>
      <c r="J150" s="392"/>
      <c r="K150" s="393"/>
      <c r="L150" s="50"/>
      <c r="M150" s="30"/>
    </row>
    <row r="151" spans="1:13" ht="26.25" customHeight="1" x14ac:dyDescent="0.25">
      <c r="A151" s="159" t="s">
        <v>18</v>
      </c>
      <c r="B151" s="274" t="s">
        <v>112</v>
      </c>
      <c r="C151" s="180" t="s">
        <v>135</v>
      </c>
      <c r="D151" s="180" t="s">
        <v>136</v>
      </c>
      <c r="E151" s="190">
        <v>414</v>
      </c>
      <c r="F151" s="191" t="s">
        <v>47</v>
      </c>
      <c r="G151" s="198"/>
      <c r="H151" s="189">
        <f>H152</f>
        <v>211366400</v>
      </c>
      <c r="I151" s="189">
        <f t="shared" ref="I151:J152" si="63">I152</f>
        <v>152817817.49000001</v>
      </c>
      <c r="J151" s="189">
        <f t="shared" si="63"/>
        <v>152817817.49000001</v>
      </c>
      <c r="K151" s="189">
        <f>H151-I151</f>
        <v>58548582.50999999</v>
      </c>
      <c r="L151" s="50"/>
      <c r="M151" s="30"/>
    </row>
    <row r="152" spans="1:13" ht="21.75" customHeight="1" x14ac:dyDescent="0.25">
      <c r="A152" s="185"/>
      <c r="B152" s="309"/>
      <c r="C152" s="310" t="s">
        <v>135</v>
      </c>
      <c r="D152" s="263" t="s">
        <v>136</v>
      </c>
      <c r="E152" s="172" t="s">
        <v>21</v>
      </c>
      <c r="F152" s="118" t="s">
        <v>197</v>
      </c>
      <c r="G152" s="352" t="s">
        <v>194</v>
      </c>
      <c r="H152" s="371">
        <f>H153</f>
        <v>211366400</v>
      </c>
      <c r="I152" s="371">
        <f t="shared" si="63"/>
        <v>152817817.49000001</v>
      </c>
      <c r="J152" s="371">
        <f t="shared" si="63"/>
        <v>152817817.49000001</v>
      </c>
      <c r="K152" s="371">
        <f>H152-I152</f>
        <v>58548582.50999999</v>
      </c>
      <c r="L152" s="50"/>
      <c r="M152" s="30"/>
    </row>
    <row r="153" spans="1:13" ht="21.75" customHeight="1" x14ac:dyDescent="0.25">
      <c r="A153" s="48"/>
      <c r="B153" s="278" t="s">
        <v>119</v>
      </c>
      <c r="C153" s="168">
        <v>405</v>
      </c>
      <c r="D153" s="297" t="s">
        <v>136</v>
      </c>
      <c r="E153" s="170">
        <v>414</v>
      </c>
      <c r="F153" s="78" t="s">
        <v>197</v>
      </c>
      <c r="G153" s="158" t="s">
        <v>194</v>
      </c>
      <c r="H153" s="372">
        <v>211366400</v>
      </c>
      <c r="I153" s="372">
        <v>152817817.49000001</v>
      </c>
      <c r="J153" s="372">
        <v>152817817.49000001</v>
      </c>
      <c r="K153" s="372">
        <f>H153-I153</f>
        <v>58548582.50999999</v>
      </c>
      <c r="L153" s="50"/>
      <c r="M153" s="30"/>
    </row>
    <row r="154" spans="1:13" ht="21.75" customHeight="1" x14ac:dyDescent="0.25">
      <c r="A154" s="55"/>
      <c r="B154" s="95" t="s">
        <v>36</v>
      </c>
      <c r="C154" s="90"/>
      <c r="D154" s="96"/>
      <c r="E154" s="97"/>
      <c r="F154" s="90"/>
      <c r="G154" s="90"/>
      <c r="H154" s="98">
        <f>H151</f>
        <v>211366400</v>
      </c>
      <c r="I154" s="98">
        <f t="shared" ref="I154:J154" si="64">I151</f>
        <v>152817817.49000001</v>
      </c>
      <c r="J154" s="98">
        <f t="shared" si="64"/>
        <v>152817817.49000001</v>
      </c>
      <c r="K154" s="98">
        <f t="shared" ref="K154" si="65">H154-I154</f>
        <v>58548582.50999999</v>
      </c>
      <c r="L154" s="50"/>
      <c r="M154" s="30"/>
    </row>
    <row r="155" spans="1:13" ht="45.75" hidden="1" customHeight="1" x14ac:dyDescent="0.25">
      <c r="A155" s="406" t="s">
        <v>198</v>
      </c>
      <c r="B155" s="407"/>
      <c r="C155" s="407"/>
      <c r="D155" s="407"/>
      <c r="E155" s="407"/>
      <c r="F155" s="407"/>
      <c r="G155" s="407"/>
      <c r="H155" s="407"/>
      <c r="I155" s="407"/>
      <c r="J155" s="407"/>
      <c r="K155" s="408"/>
      <c r="L155" s="50"/>
      <c r="M155" s="30"/>
    </row>
    <row r="156" spans="1:13" ht="27.75" hidden="1" customHeight="1" x14ac:dyDescent="0.25">
      <c r="A156" s="184" t="s">
        <v>19</v>
      </c>
      <c r="B156" s="274" t="s">
        <v>187</v>
      </c>
      <c r="C156" s="180" t="s">
        <v>8</v>
      </c>
      <c r="D156" s="180" t="s">
        <v>151</v>
      </c>
      <c r="E156" s="356">
        <v>414</v>
      </c>
      <c r="F156" s="191" t="s">
        <v>47</v>
      </c>
      <c r="G156" s="198"/>
      <c r="H156" s="175">
        <f>H157</f>
        <v>0</v>
      </c>
      <c r="I156" s="175">
        <f>I157</f>
        <v>0</v>
      </c>
      <c r="J156" s="175">
        <f>J157</f>
        <v>0</v>
      </c>
      <c r="K156" s="175">
        <f>K157</f>
        <v>0</v>
      </c>
      <c r="L156" s="50"/>
      <c r="M156" s="30"/>
    </row>
    <row r="157" spans="1:13" ht="30" hidden="1" customHeight="1" x14ac:dyDescent="0.25">
      <c r="A157" s="49"/>
      <c r="B157" s="309"/>
      <c r="C157" s="263" t="s">
        <v>8</v>
      </c>
      <c r="D157" s="263" t="s">
        <v>151</v>
      </c>
      <c r="E157" s="172" t="s">
        <v>21</v>
      </c>
      <c r="F157" s="56"/>
      <c r="G157" s="127"/>
      <c r="H157" s="174">
        <f>H158+H159+H160</f>
        <v>0</v>
      </c>
      <c r="I157" s="174">
        <f>I158+I159+I160</f>
        <v>0</v>
      </c>
      <c r="J157" s="174">
        <f t="shared" ref="J157:K157" si="66">J158+J159+J160</f>
        <v>0</v>
      </c>
      <c r="K157" s="174">
        <f t="shared" si="66"/>
        <v>0</v>
      </c>
      <c r="L157" s="50"/>
      <c r="M157" s="106"/>
    </row>
    <row r="158" spans="1:13" ht="24.75" hidden="1" customHeight="1" x14ac:dyDescent="0.25">
      <c r="A158" s="59"/>
      <c r="B158" s="83" t="s">
        <v>152</v>
      </c>
      <c r="C158" s="77" t="s">
        <v>8</v>
      </c>
      <c r="D158" s="297" t="s">
        <v>151</v>
      </c>
      <c r="E158" s="78">
        <v>414</v>
      </c>
      <c r="F158" s="78" t="s">
        <v>188</v>
      </c>
      <c r="G158" s="78" t="s">
        <v>154</v>
      </c>
      <c r="H158" s="199">
        <v>0</v>
      </c>
      <c r="I158" s="199">
        <v>0</v>
      </c>
      <c r="J158" s="199">
        <v>0</v>
      </c>
      <c r="K158" s="199">
        <f>H158-I158</f>
        <v>0</v>
      </c>
      <c r="L158" s="50"/>
      <c r="M158" s="106"/>
    </row>
    <row r="159" spans="1:13" ht="30.75" hidden="1" customHeight="1" x14ac:dyDescent="0.25">
      <c r="A159" s="59"/>
      <c r="B159" s="83" t="s">
        <v>153</v>
      </c>
      <c r="C159" s="77" t="s">
        <v>8</v>
      </c>
      <c r="D159" s="297" t="s">
        <v>151</v>
      </c>
      <c r="E159" s="298">
        <v>414</v>
      </c>
      <c r="F159" s="78" t="s">
        <v>189</v>
      </c>
      <c r="G159" s="78" t="s">
        <v>155</v>
      </c>
      <c r="H159" s="199">
        <v>0</v>
      </c>
      <c r="I159" s="199">
        <v>0</v>
      </c>
      <c r="J159" s="199">
        <v>0</v>
      </c>
      <c r="K159" s="199">
        <f>H159-I159</f>
        <v>0</v>
      </c>
      <c r="L159" s="50"/>
      <c r="M159" s="106"/>
    </row>
    <row r="160" spans="1:13" ht="0.75" hidden="1" customHeight="1" x14ac:dyDescent="0.25">
      <c r="A160" s="59"/>
      <c r="B160" s="187"/>
      <c r="C160" s="168">
        <v>505</v>
      </c>
      <c r="D160" s="172" t="s">
        <v>76</v>
      </c>
      <c r="E160" s="170">
        <v>414</v>
      </c>
      <c r="F160" s="172" t="s">
        <v>80</v>
      </c>
      <c r="G160" s="200" t="s">
        <v>77</v>
      </c>
      <c r="H160" s="199">
        <v>0</v>
      </c>
      <c r="I160" s="199">
        <v>0</v>
      </c>
      <c r="J160" s="199">
        <v>0</v>
      </c>
      <c r="K160" s="199">
        <f>H160-I160</f>
        <v>0</v>
      </c>
      <c r="L160" s="50"/>
      <c r="M160" s="106"/>
    </row>
    <row r="161" spans="1:13" ht="21" hidden="1" customHeight="1" x14ac:dyDescent="0.25">
      <c r="A161" s="55"/>
      <c r="B161" s="95" t="s">
        <v>36</v>
      </c>
      <c r="C161" s="90"/>
      <c r="D161" s="96"/>
      <c r="E161" s="97"/>
      <c r="F161" s="90"/>
      <c r="G161" s="90"/>
      <c r="H161" s="175">
        <f>H157</f>
        <v>0</v>
      </c>
      <c r="I161" s="175">
        <f>I157</f>
        <v>0</v>
      </c>
      <c r="J161" s="175">
        <f>J157</f>
        <v>0</v>
      </c>
      <c r="K161" s="175">
        <f>K157</f>
        <v>0</v>
      </c>
      <c r="L161" s="50"/>
      <c r="M161" s="106"/>
    </row>
    <row r="162" spans="1:13" ht="21" customHeight="1" x14ac:dyDescent="0.25">
      <c r="A162" s="409" t="s">
        <v>201</v>
      </c>
      <c r="B162" s="410"/>
      <c r="C162" s="410"/>
      <c r="D162" s="410"/>
      <c r="E162" s="410"/>
      <c r="F162" s="410"/>
      <c r="G162" s="410"/>
      <c r="H162" s="410"/>
      <c r="I162" s="410"/>
      <c r="J162" s="410"/>
      <c r="K162" s="411"/>
      <c r="L162" s="50"/>
      <c r="M162" s="106"/>
    </row>
    <row r="163" spans="1:13" s="152" customFormat="1" ht="25.5" customHeight="1" x14ac:dyDescent="0.25">
      <c r="A163" s="184" t="s">
        <v>19</v>
      </c>
      <c r="B163" s="92" t="s">
        <v>158</v>
      </c>
      <c r="C163" s="316" t="s">
        <v>84</v>
      </c>
      <c r="D163" s="344" t="s">
        <v>160</v>
      </c>
      <c r="E163" s="316" t="s">
        <v>21</v>
      </c>
      <c r="F163" s="191" t="s">
        <v>47</v>
      </c>
      <c r="G163" s="90"/>
      <c r="H163" s="175">
        <f>H164</f>
        <v>98010000</v>
      </c>
      <c r="I163" s="175">
        <f t="shared" ref="I163:K163" si="67">I164</f>
        <v>28554880.890000001</v>
      </c>
      <c r="J163" s="175">
        <f t="shared" si="67"/>
        <v>28554880.890000001</v>
      </c>
      <c r="K163" s="175">
        <f t="shared" si="67"/>
        <v>69455119.109999999</v>
      </c>
      <c r="L163" s="218"/>
      <c r="M163" s="215"/>
    </row>
    <row r="164" spans="1:13" s="112" customFormat="1" ht="31.5" customHeight="1" x14ac:dyDescent="0.25">
      <c r="A164" s="185"/>
      <c r="B164" s="186" t="s">
        <v>179</v>
      </c>
      <c r="C164" s="223" t="s">
        <v>84</v>
      </c>
      <c r="D164" s="130" t="s">
        <v>160</v>
      </c>
      <c r="E164" s="223" t="s">
        <v>21</v>
      </c>
      <c r="F164" s="346" t="s">
        <v>196</v>
      </c>
      <c r="G164" s="346"/>
      <c r="H164" s="336">
        <f>H165</f>
        <v>98010000</v>
      </c>
      <c r="I164" s="336">
        <f t="shared" ref="I164:K164" si="68">I165</f>
        <v>28554880.890000001</v>
      </c>
      <c r="J164" s="336">
        <f t="shared" si="68"/>
        <v>28554880.890000001</v>
      </c>
      <c r="K164" s="336">
        <f t="shared" si="68"/>
        <v>69455119.109999999</v>
      </c>
      <c r="L164" s="219"/>
      <c r="M164" s="212"/>
    </row>
    <row r="165" spans="1:13" ht="32.25" customHeight="1" x14ac:dyDescent="0.25">
      <c r="A165" s="211"/>
      <c r="B165" s="225" t="s">
        <v>159</v>
      </c>
      <c r="C165" s="226" t="s">
        <v>84</v>
      </c>
      <c r="D165" s="156" t="s">
        <v>160</v>
      </c>
      <c r="E165" s="226" t="s">
        <v>21</v>
      </c>
      <c r="F165" s="226" t="s">
        <v>196</v>
      </c>
      <c r="G165" s="226" t="s">
        <v>200</v>
      </c>
      <c r="H165" s="337">
        <v>98010000</v>
      </c>
      <c r="I165" s="337">
        <v>28554880.890000001</v>
      </c>
      <c r="J165" s="337">
        <v>28554880.890000001</v>
      </c>
      <c r="K165" s="337">
        <f>H165-I165</f>
        <v>69455119.109999999</v>
      </c>
      <c r="L165" s="50"/>
      <c r="M165" s="106"/>
    </row>
    <row r="166" spans="1:13" ht="16.5" customHeight="1" x14ac:dyDescent="0.25">
      <c r="A166" s="217"/>
      <c r="B166" s="95" t="s">
        <v>36</v>
      </c>
      <c r="C166" s="90"/>
      <c r="D166" s="96"/>
      <c r="E166" s="97"/>
      <c r="F166" s="90"/>
      <c r="G166" s="90"/>
      <c r="H166" s="175">
        <f>H164</f>
        <v>98010000</v>
      </c>
      <c r="I166" s="175">
        <f t="shared" ref="I166:K166" si="69">I164</f>
        <v>28554880.890000001</v>
      </c>
      <c r="J166" s="175">
        <f t="shared" si="69"/>
        <v>28554880.890000001</v>
      </c>
      <c r="K166" s="175">
        <f t="shared" si="69"/>
        <v>69455119.109999999</v>
      </c>
      <c r="L166" s="50"/>
      <c r="M166" s="30"/>
    </row>
    <row r="167" spans="1:13" ht="21.75" customHeight="1" thickBot="1" x14ac:dyDescent="0.3">
      <c r="A167" s="201"/>
      <c r="B167" s="105" t="s">
        <v>35</v>
      </c>
      <c r="C167" s="89"/>
      <c r="D167" s="89"/>
      <c r="E167" s="89"/>
      <c r="F167" s="90"/>
      <c r="G167" s="91"/>
      <c r="H167" s="338">
        <f>H154+H161+H166</f>
        <v>309376400</v>
      </c>
      <c r="I167" s="338">
        <f t="shared" ref="I167:J167" si="70">I154+I161+I166</f>
        <v>181372698.38</v>
      </c>
      <c r="J167" s="338">
        <f t="shared" si="70"/>
        <v>181372698.38</v>
      </c>
      <c r="K167" s="338">
        <f>H167-I167</f>
        <v>128003701.62</v>
      </c>
      <c r="L167" s="333"/>
      <c r="M167" s="125"/>
    </row>
    <row r="168" spans="1:13" s="39" customFormat="1" ht="13.5" customHeight="1" thickBot="1" x14ac:dyDescent="0.3">
      <c r="A168" s="64"/>
      <c r="B168" s="328" t="s">
        <v>31</v>
      </c>
      <c r="C168" s="329"/>
      <c r="D168" s="329"/>
      <c r="E168" s="330"/>
      <c r="F168" s="330"/>
      <c r="G168" s="331"/>
      <c r="H168" s="332">
        <f>H167+H148+H99</f>
        <v>1247395698.71</v>
      </c>
      <c r="I168" s="332">
        <f>I167+I148+I99</f>
        <v>752177212.08999991</v>
      </c>
      <c r="J168" s="332">
        <f>J99+J148+J167</f>
        <v>752177212.08999991</v>
      </c>
      <c r="K168" s="332">
        <f>K167+K148+K99</f>
        <v>495218486.62000012</v>
      </c>
      <c r="L168" s="40"/>
      <c r="M168" s="41"/>
    </row>
    <row r="169" spans="1:13" ht="54" customHeight="1" x14ac:dyDescent="0.25">
      <c r="A169" s="34"/>
      <c r="B169" s="31"/>
      <c r="C169" s="42"/>
      <c r="D169" s="42"/>
      <c r="E169" s="42"/>
      <c r="F169" s="42"/>
      <c r="G169" s="43"/>
      <c r="H169" s="44"/>
      <c r="I169" s="43"/>
      <c r="J169" s="43"/>
      <c r="K169" s="43"/>
      <c r="L169" s="177"/>
      <c r="M169" s="178"/>
    </row>
    <row r="170" spans="1:13" ht="28.5" customHeight="1" x14ac:dyDescent="0.25">
      <c r="A170" s="31"/>
      <c r="B170" s="383" t="s">
        <v>81</v>
      </c>
      <c r="C170" s="384"/>
      <c r="D170" s="384"/>
      <c r="E170" s="1"/>
      <c r="F170" s="1"/>
      <c r="G170" s="5"/>
      <c r="H170" s="27" t="s">
        <v>38</v>
      </c>
      <c r="I170" s="5"/>
      <c r="K170" s="176"/>
      <c r="L170" s="177"/>
      <c r="M170" s="178"/>
    </row>
    <row r="171" spans="1:13" ht="14.25" customHeight="1" x14ac:dyDescent="0.25">
      <c r="B171" s="28"/>
      <c r="C171" s="29"/>
      <c r="D171" s="29"/>
      <c r="E171" s="29"/>
      <c r="F171" s="29"/>
      <c r="G171" s="29"/>
      <c r="H171" s="29"/>
      <c r="I171" s="5"/>
      <c r="J171" s="27"/>
      <c r="K171" s="176"/>
      <c r="L171" s="25"/>
      <c r="M171" s="25"/>
    </row>
    <row r="172" spans="1:13" ht="3.75" customHeight="1" x14ac:dyDescent="0.25">
      <c r="B172" s="107" t="s">
        <v>82</v>
      </c>
      <c r="C172" s="28"/>
      <c r="D172" s="28"/>
      <c r="E172" s="28"/>
      <c r="F172" s="29"/>
      <c r="G172" s="28"/>
      <c r="H172" s="28"/>
      <c r="I172" s="5"/>
      <c r="J172" s="27"/>
      <c r="K172" s="5"/>
      <c r="L172" s="26"/>
      <c r="M172" s="25"/>
    </row>
    <row r="173" spans="1:13" ht="15.75" customHeight="1" x14ac:dyDescent="0.25">
      <c r="B173" s="108"/>
      <c r="C173" s="1"/>
      <c r="D173" s="1"/>
      <c r="E173" s="1"/>
      <c r="F173" s="1"/>
      <c r="G173" s="5"/>
      <c r="H173" s="5"/>
      <c r="I173" s="5"/>
      <c r="J173" s="5"/>
      <c r="K173" s="5"/>
      <c r="L173" s="26"/>
    </row>
    <row r="174" spans="1:13" ht="26.25" customHeight="1" x14ac:dyDescent="0.25">
      <c r="B174" s="4" t="s">
        <v>43</v>
      </c>
      <c r="C174" s="1"/>
      <c r="D174" s="1"/>
      <c r="E174" s="1"/>
      <c r="F174" s="1"/>
      <c r="G174" s="5"/>
      <c r="H174" s="5"/>
      <c r="I174" s="5"/>
      <c r="J174" s="5"/>
      <c r="K174" s="5"/>
      <c r="L174" s="25"/>
    </row>
    <row r="175" spans="1:13" ht="19.5" customHeight="1" x14ac:dyDescent="0.25">
      <c r="B175" s="4"/>
      <c r="C175" s="1"/>
      <c r="D175" s="1"/>
      <c r="E175" s="1"/>
      <c r="F175" s="1"/>
      <c r="G175" s="5"/>
      <c r="H175" s="5"/>
      <c r="I175" s="5"/>
      <c r="J175" s="5"/>
      <c r="K175" s="5"/>
      <c r="L175" s="24"/>
    </row>
    <row r="176" spans="1:13" ht="34.5" customHeight="1" x14ac:dyDescent="0.25">
      <c r="B176" s="4"/>
      <c r="C176" s="1"/>
      <c r="D176" s="1"/>
      <c r="E176" s="1"/>
      <c r="F176" s="1"/>
      <c r="G176" s="5"/>
      <c r="H176" s="5"/>
      <c r="I176" s="5"/>
      <c r="J176" s="5"/>
      <c r="K176" s="5"/>
      <c r="L176" s="25"/>
    </row>
    <row r="177" spans="2:11" ht="81.75" customHeight="1" x14ac:dyDescent="0.25">
      <c r="B177" s="4"/>
      <c r="C177" s="1"/>
      <c r="D177" s="1"/>
      <c r="E177" s="1"/>
      <c r="F177" s="1"/>
      <c r="G177" s="5"/>
      <c r="H177" s="5"/>
      <c r="I177" s="5"/>
      <c r="J177" s="5"/>
      <c r="K177" s="5"/>
    </row>
    <row r="178" spans="2:11" ht="15.75" customHeight="1" x14ac:dyDescent="0.25">
      <c r="B178" s="4"/>
      <c r="C178" s="1"/>
      <c r="D178" s="1"/>
      <c r="E178" s="1"/>
      <c r="F178" s="1"/>
      <c r="G178" s="5"/>
      <c r="H178" s="5"/>
      <c r="I178" s="5"/>
      <c r="J178" s="5"/>
      <c r="K178" s="5"/>
    </row>
    <row r="179" spans="2:11" ht="27.75" customHeight="1" x14ac:dyDescent="0.25">
      <c r="B179" s="4"/>
      <c r="C179" s="1"/>
      <c r="D179" s="1"/>
      <c r="E179" s="1"/>
      <c r="F179" s="1"/>
      <c r="G179" s="5"/>
      <c r="H179" s="5"/>
      <c r="I179" s="5"/>
      <c r="J179" s="5"/>
      <c r="K179" s="5"/>
    </row>
    <row r="180" spans="2:11" ht="25.5" customHeight="1" x14ac:dyDescent="0.25">
      <c r="B180" s="4"/>
      <c r="C180" s="1"/>
      <c r="D180" s="1"/>
      <c r="E180" s="1"/>
      <c r="F180" s="1"/>
      <c r="G180" s="5"/>
      <c r="H180" s="5"/>
      <c r="I180" s="5"/>
      <c r="J180" s="5"/>
      <c r="K180" s="5"/>
    </row>
    <row r="181" spans="2:11" ht="31.5" customHeight="1" x14ac:dyDescent="0.25">
      <c r="B181" s="4"/>
      <c r="C181" s="1"/>
      <c r="D181" s="1"/>
      <c r="E181" s="1"/>
      <c r="F181" s="1"/>
      <c r="G181" s="5"/>
      <c r="H181" s="5"/>
      <c r="I181" s="5"/>
      <c r="J181" s="5"/>
      <c r="K181" s="5"/>
    </row>
    <row r="182" spans="2:11" ht="26.25" customHeight="1" x14ac:dyDescent="0.25">
      <c r="B182" s="4"/>
      <c r="C182" s="1"/>
      <c r="D182" s="1"/>
      <c r="E182" s="1"/>
      <c r="F182" s="1"/>
      <c r="G182" s="5"/>
      <c r="H182" s="5"/>
      <c r="I182" s="5"/>
      <c r="J182" s="5"/>
      <c r="K182" s="5"/>
    </row>
    <row r="183" spans="2:11" ht="39" customHeight="1" x14ac:dyDescent="0.25">
      <c r="B183" s="4"/>
      <c r="C183" s="1"/>
      <c r="D183" s="1"/>
      <c r="E183" s="1"/>
      <c r="F183" s="1"/>
      <c r="G183" s="5"/>
      <c r="H183" s="5"/>
      <c r="I183" s="5"/>
      <c r="J183" s="5"/>
      <c r="K183" s="5"/>
    </row>
    <row r="184" spans="2:11" ht="36" customHeight="1" x14ac:dyDescent="0.25">
      <c r="B184" s="4"/>
      <c r="C184" s="1"/>
      <c r="D184" s="1"/>
      <c r="E184" s="1"/>
      <c r="F184" s="1"/>
      <c r="G184" s="5"/>
      <c r="H184" s="5"/>
      <c r="I184" s="5"/>
      <c r="J184" s="5"/>
      <c r="K184" s="5"/>
    </row>
    <row r="185" spans="2:11" ht="12.75" customHeight="1" x14ac:dyDescent="0.25">
      <c r="B185" s="4"/>
      <c r="C185" s="1"/>
      <c r="D185" s="1"/>
      <c r="E185" s="1"/>
      <c r="F185" s="1"/>
      <c r="G185" s="5"/>
      <c r="H185" s="5"/>
      <c r="I185" s="5"/>
      <c r="J185" s="5"/>
      <c r="K185" s="5"/>
    </row>
    <row r="186" spans="2:11" x14ac:dyDescent="0.25">
      <c r="B186" s="4"/>
      <c r="C186" s="1"/>
      <c r="D186" s="1"/>
      <c r="E186" s="1"/>
      <c r="F186" s="1"/>
      <c r="G186" s="5"/>
      <c r="H186" s="5"/>
      <c r="I186" s="5"/>
      <c r="J186" s="5"/>
      <c r="K186" s="5"/>
    </row>
    <row r="195" spans="9:9" x14ac:dyDescent="0.25">
      <c r="I195" t="s">
        <v>16</v>
      </c>
    </row>
  </sheetData>
  <sheetProtection formatCells="0" formatColumns="0" formatRows="0" insertColumns="0" insertRows="0" insertHyperlinks="0" deleteColumns="0" deleteRows="0" sort="0" autoFilter="0" pivotTables="0"/>
  <mergeCells count="19">
    <mergeCell ref="B170:D170"/>
    <mergeCell ref="A48:K48"/>
    <mergeCell ref="B100:K100"/>
    <mergeCell ref="B149:K149"/>
    <mergeCell ref="B101:K101"/>
    <mergeCell ref="B115:K115"/>
    <mergeCell ref="A60:K60"/>
    <mergeCell ref="A81:K81"/>
    <mergeCell ref="A132:K132"/>
    <mergeCell ref="A121:K121"/>
    <mergeCell ref="A141:K141"/>
    <mergeCell ref="A155:K155"/>
    <mergeCell ref="A162:K162"/>
    <mergeCell ref="B150:K150"/>
    <mergeCell ref="A1:L1"/>
    <mergeCell ref="A2:L2"/>
    <mergeCell ref="B6:L6"/>
    <mergeCell ref="A7:K7"/>
    <mergeCell ref="A18:K18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60" orientation="landscape" r:id="rId1"/>
  <rowBreaks count="2" manualBreakCount="2">
    <brk id="59" max="11" man="1"/>
    <brk id="147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M10"/>
  <sheetViews>
    <sheetView workbookViewId="0">
      <selection activeCell="C8" sqref="C8"/>
    </sheetView>
  </sheetViews>
  <sheetFormatPr defaultRowHeight="15" x14ac:dyDescent="0.25"/>
  <cols>
    <col min="2" max="2" width="27.85546875" customWidth="1"/>
    <col min="8" max="10" width="11.28515625" bestFit="1" customWidth="1"/>
  </cols>
  <sheetData>
    <row r="7" spans="1:13" ht="15.75" thickBot="1" x14ac:dyDescent="0.3"/>
    <row r="8" spans="1:13" s="25" customFormat="1" ht="63.75" x14ac:dyDescent="0.2">
      <c r="A8" s="8" t="s">
        <v>13</v>
      </c>
      <c r="B8" s="9" t="s">
        <v>12</v>
      </c>
      <c r="C8" s="10" t="s">
        <v>15</v>
      </c>
      <c r="D8" s="11">
        <v>1001200</v>
      </c>
      <c r="E8" s="10">
        <v>411</v>
      </c>
      <c r="F8" s="11">
        <v>225</v>
      </c>
      <c r="G8" s="12">
        <v>0</v>
      </c>
      <c r="H8" s="12">
        <f>H10</f>
        <v>3752000</v>
      </c>
      <c r="I8" s="12">
        <f>I10</f>
        <v>1575803</v>
      </c>
      <c r="J8" s="12">
        <f>J10</f>
        <v>1575803</v>
      </c>
      <c r="K8" s="12">
        <v>0</v>
      </c>
      <c r="L8" s="13"/>
      <c r="M8" s="14"/>
    </row>
    <row r="9" spans="1:13" s="25" customFormat="1" ht="12.75" x14ac:dyDescent="0.2">
      <c r="A9" s="15"/>
      <c r="B9" s="2" t="s">
        <v>11</v>
      </c>
      <c r="C9" s="6"/>
      <c r="D9" s="6"/>
      <c r="E9" s="6"/>
      <c r="F9" s="3"/>
      <c r="G9" s="7"/>
      <c r="H9" s="7"/>
      <c r="I9" s="7"/>
      <c r="J9" s="7"/>
      <c r="K9" s="7"/>
      <c r="L9" s="6"/>
      <c r="M9" s="16"/>
    </row>
    <row r="10" spans="1:13" s="25" customFormat="1" ht="13.5" thickBot="1" x14ac:dyDescent="0.25">
      <c r="A10" s="22"/>
      <c r="B10" s="23" t="s">
        <v>14</v>
      </c>
      <c r="C10" s="17" t="s">
        <v>15</v>
      </c>
      <c r="D10" s="18">
        <v>1001200</v>
      </c>
      <c r="E10" s="17">
        <v>411</v>
      </c>
      <c r="F10" s="18">
        <v>225</v>
      </c>
      <c r="G10" s="19">
        <v>0</v>
      </c>
      <c r="H10" s="19">
        <v>3752000</v>
      </c>
      <c r="I10" s="19">
        <v>1575803</v>
      </c>
      <c r="J10" s="19">
        <v>1575803</v>
      </c>
      <c r="K10" s="19">
        <v>0</v>
      </c>
      <c r="L10" s="20"/>
      <c r="M10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Романенко</dc:creator>
  <cp:lastModifiedBy>Селиванова</cp:lastModifiedBy>
  <cp:lastPrinted>2025-07-11T07:56:39Z</cp:lastPrinted>
  <dcterms:created xsi:type="dcterms:W3CDTF">2014-01-20T09:17:56Z</dcterms:created>
  <dcterms:modified xsi:type="dcterms:W3CDTF">2025-10-13T13:17:24Z</dcterms:modified>
</cp:coreProperties>
</file>